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PAA 2022" sheetId="2" r:id="rId1"/>
  </sheets>
  <definedNames>
    <definedName name="_xlnm.Print_Titles" localSheetId="0">'PAA 2022'!$5:$5</definedName>
  </definedNames>
  <calcPr calcId="152511"/>
</workbook>
</file>

<file path=xl/calcChain.xml><?xml version="1.0" encoding="utf-8"?>
<calcChain xmlns="http://schemas.openxmlformats.org/spreadsheetml/2006/main">
  <c r="E92" i="2" l="1"/>
  <c r="W285" i="2"/>
  <c r="AC285" i="2"/>
  <c r="Y285" i="2"/>
  <c r="S285" i="2"/>
  <c r="O285" i="2"/>
  <c r="M285" i="2"/>
  <c r="K285" i="2"/>
  <c r="I285" i="2"/>
  <c r="E286" i="2"/>
  <c r="AA285" i="2"/>
  <c r="U285" i="2"/>
  <c r="Q285" i="2"/>
  <c r="G285" i="2"/>
  <c r="E285" i="2"/>
  <c r="E272" i="2"/>
  <c r="AC221" i="2" l="1"/>
  <c r="AA221" i="2"/>
  <c r="Y221" i="2"/>
  <c r="W221" i="2"/>
  <c r="U221" i="2"/>
  <c r="S221" i="2"/>
  <c r="Q221" i="2"/>
  <c r="O221" i="2"/>
  <c r="M221" i="2"/>
  <c r="K221" i="2"/>
  <c r="G221" i="2"/>
  <c r="I221" i="2"/>
  <c r="I200" i="2"/>
  <c r="G200" i="2"/>
  <c r="Q173" i="2"/>
  <c r="I173" i="2"/>
  <c r="G173" i="2"/>
  <c r="E51" i="2" l="1"/>
  <c r="E192" i="2" l="1"/>
  <c r="E198" i="2"/>
  <c r="E197" i="2"/>
  <c r="AC95" i="2" l="1"/>
  <c r="AA95" i="2"/>
  <c r="Y95" i="2"/>
  <c r="W95" i="2"/>
  <c r="U95" i="2"/>
  <c r="S95" i="2"/>
  <c r="Q95" i="2"/>
  <c r="O95" i="2"/>
  <c r="M95" i="2"/>
  <c r="K95" i="2"/>
  <c r="I95" i="2"/>
  <c r="G95" i="2"/>
  <c r="AC100" i="2"/>
  <c r="AA100" i="2"/>
  <c r="Y100" i="2"/>
  <c r="W100" i="2"/>
  <c r="U100" i="2"/>
  <c r="S100" i="2"/>
  <c r="S94" i="2" s="1"/>
  <c r="Q100" i="2"/>
  <c r="O100" i="2"/>
  <c r="M100" i="2"/>
  <c r="K100" i="2"/>
  <c r="I100" i="2"/>
  <c r="G100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C136" i="2"/>
  <c r="AA136" i="2"/>
  <c r="Y136" i="2"/>
  <c r="W136" i="2"/>
  <c r="U136" i="2"/>
  <c r="S136" i="2"/>
  <c r="Q136" i="2"/>
  <c r="O136" i="2"/>
  <c r="M136" i="2"/>
  <c r="K136" i="2"/>
  <c r="I136" i="2"/>
  <c r="G136" i="2"/>
  <c r="G140" i="2"/>
  <c r="I140" i="2"/>
  <c r="K140" i="2"/>
  <c r="M140" i="2"/>
  <c r="O140" i="2"/>
  <c r="Q140" i="2"/>
  <c r="S140" i="2"/>
  <c r="U140" i="2"/>
  <c r="W140" i="2"/>
  <c r="Y140" i="2"/>
  <c r="AA140" i="2"/>
  <c r="AC140" i="2"/>
  <c r="E141" i="2"/>
  <c r="E140" i="2" s="1"/>
  <c r="AC142" i="2"/>
  <c r="AA142" i="2"/>
  <c r="Y142" i="2"/>
  <c r="W142" i="2"/>
  <c r="U142" i="2"/>
  <c r="S142" i="2"/>
  <c r="Q142" i="2"/>
  <c r="O142" i="2"/>
  <c r="M142" i="2"/>
  <c r="K142" i="2"/>
  <c r="I142" i="2"/>
  <c r="G142" i="2"/>
  <c r="AA139" i="2" l="1"/>
  <c r="W139" i="2"/>
  <c r="S139" i="2"/>
  <c r="O139" i="2"/>
  <c r="K139" i="2"/>
  <c r="G139" i="2"/>
  <c r="G94" i="2"/>
  <c r="K94" i="2"/>
  <c r="O94" i="2"/>
  <c r="W94" i="2"/>
  <c r="AA94" i="2"/>
  <c r="AC139" i="2"/>
  <c r="Y139" i="2"/>
  <c r="U139" i="2"/>
  <c r="Q139" i="2"/>
  <c r="M139" i="2"/>
  <c r="I139" i="2"/>
  <c r="I94" i="2"/>
  <c r="M94" i="2"/>
  <c r="Q94" i="2"/>
  <c r="U94" i="2"/>
  <c r="Y94" i="2"/>
  <c r="AC94" i="2"/>
  <c r="AC227" i="2"/>
  <c r="AA227" i="2"/>
  <c r="Y227" i="2"/>
  <c r="W227" i="2"/>
  <c r="U227" i="2"/>
  <c r="S227" i="2"/>
  <c r="Q227" i="2"/>
  <c r="M227" i="2"/>
  <c r="O227" i="2"/>
  <c r="K227" i="2"/>
  <c r="I227" i="2"/>
  <c r="G227" i="2"/>
  <c r="E292" i="2"/>
  <c r="E291" i="2"/>
  <c r="Y281" i="2"/>
  <c r="I281" i="2"/>
  <c r="K281" i="2"/>
  <c r="E284" i="2"/>
  <c r="E283" i="2"/>
  <c r="E282" i="2"/>
  <c r="AC281" i="2"/>
  <c r="AA281" i="2"/>
  <c r="W281" i="2"/>
  <c r="U281" i="2"/>
  <c r="Q281" i="2"/>
  <c r="O281" i="2"/>
  <c r="G281" i="2"/>
  <c r="E280" i="2"/>
  <c r="E279" i="2" s="1"/>
  <c r="AC279" i="2"/>
  <c r="AA279" i="2"/>
  <c r="Y279" i="2"/>
  <c r="W279" i="2"/>
  <c r="U279" i="2"/>
  <c r="S279" i="2"/>
  <c r="Q279" i="2"/>
  <c r="O279" i="2"/>
  <c r="M279" i="2"/>
  <c r="K279" i="2"/>
  <c r="I279" i="2"/>
  <c r="G279" i="2"/>
  <c r="E278" i="2"/>
  <c r="E277" i="2" s="1"/>
  <c r="AC277" i="2"/>
  <c r="AA277" i="2"/>
  <c r="Y277" i="2"/>
  <c r="W277" i="2"/>
  <c r="U277" i="2"/>
  <c r="S277" i="2"/>
  <c r="Q277" i="2"/>
  <c r="O277" i="2"/>
  <c r="M277" i="2"/>
  <c r="K277" i="2"/>
  <c r="I277" i="2"/>
  <c r="G277" i="2"/>
  <c r="E276" i="2"/>
  <c r="E275" i="2" s="1"/>
  <c r="AC275" i="2"/>
  <c r="AA275" i="2"/>
  <c r="Y275" i="2"/>
  <c r="W275" i="2"/>
  <c r="U275" i="2"/>
  <c r="S275" i="2"/>
  <c r="Q275" i="2"/>
  <c r="O275" i="2"/>
  <c r="M275" i="2"/>
  <c r="K275" i="2"/>
  <c r="I275" i="2"/>
  <c r="G275" i="2"/>
  <c r="E274" i="2"/>
  <c r="E273" i="2" s="1"/>
  <c r="AC273" i="2"/>
  <c r="AA273" i="2"/>
  <c r="Y273" i="2"/>
  <c r="W273" i="2"/>
  <c r="U273" i="2"/>
  <c r="S273" i="2"/>
  <c r="Q273" i="2"/>
  <c r="O273" i="2"/>
  <c r="M273" i="2"/>
  <c r="K273" i="2"/>
  <c r="I273" i="2"/>
  <c r="G273" i="2"/>
  <c r="E271" i="2"/>
  <c r="AC271" i="2"/>
  <c r="AA271" i="2"/>
  <c r="Y271" i="2"/>
  <c r="W271" i="2"/>
  <c r="U271" i="2"/>
  <c r="Q271" i="2"/>
  <c r="O271" i="2"/>
  <c r="M271" i="2"/>
  <c r="K271" i="2"/>
  <c r="I271" i="2"/>
  <c r="E281" i="2" l="1"/>
  <c r="E267" i="2"/>
  <c r="I255" i="2"/>
  <c r="E253" i="2"/>
  <c r="E245" i="2"/>
  <c r="E244" i="2"/>
  <c r="C243" i="2"/>
  <c r="E241" i="2"/>
  <c r="E240" i="2"/>
  <c r="E225" i="2"/>
  <c r="E224" i="2"/>
  <c r="E223" i="2"/>
  <c r="E219" i="2"/>
  <c r="E218" i="2" s="1"/>
  <c r="AC218" i="2"/>
  <c r="AA218" i="2"/>
  <c r="Y218" i="2"/>
  <c r="W218" i="2"/>
  <c r="U218" i="2"/>
  <c r="S218" i="2"/>
  <c r="Q218" i="2"/>
  <c r="O218" i="2"/>
  <c r="M218" i="2"/>
  <c r="K218" i="2"/>
  <c r="I218" i="2"/>
  <c r="G218" i="2"/>
  <c r="E202" i="2"/>
  <c r="E201" i="2"/>
  <c r="C194" i="2"/>
  <c r="E194" i="2"/>
  <c r="E178" i="2"/>
  <c r="E177" i="2"/>
  <c r="E175" i="2"/>
  <c r="E176" i="2"/>
  <c r="E170" i="2"/>
  <c r="E169" i="2"/>
  <c r="E168" i="2"/>
  <c r="E167" i="2"/>
  <c r="E143" i="2"/>
  <c r="E138" i="2"/>
  <c r="E137" i="2"/>
  <c r="E129" i="2"/>
  <c r="E130" i="2"/>
  <c r="E128" i="2"/>
  <c r="E127" i="2"/>
  <c r="E126" i="2"/>
  <c r="E125" i="2"/>
  <c r="E123" i="2"/>
  <c r="E122" i="2"/>
  <c r="E121" i="2"/>
  <c r="E120" i="2"/>
  <c r="E136" i="2" l="1"/>
  <c r="E119" i="2"/>
  <c r="E118" i="2"/>
  <c r="E117" i="2" s="1"/>
  <c r="AC117" i="2"/>
  <c r="AA117" i="2"/>
  <c r="Y117" i="2"/>
  <c r="W117" i="2"/>
  <c r="U117" i="2"/>
  <c r="S117" i="2"/>
  <c r="Q117" i="2"/>
  <c r="O117" i="2"/>
  <c r="M117" i="2"/>
  <c r="K117" i="2"/>
  <c r="I117" i="2"/>
  <c r="G117" i="2"/>
  <c r="E110" i="2"/>
  <c r="E109" i="2"/>
  <c r="E108" i="2"/>
  <c r="E107" i="2" l="1"/>
  <c r="E104" i="2"/>
  <c r="E103" i="2" s="1"/>
  <c r="E102" i="2"/>
  <c r="E101" i="2"/>
  <c r="E97" i="2"/>
  <c r="E91" i="2"/>
  <c r="E87" i="2"/>
  <c r="E90" i="2"/>
  <c r="E89" i="2"/>
  <c r="E88" i="2"/>
  <c r="E93" i="2"/>
  <c r="E86" i="2"/>
  <c r="E85" i="2"/>
  <c r="E84" i="2"/>
  <c r="E83" i="2"/>
  <c r="E82" i="2"/>
  <c r="E81" i="2"/>
  <c r="E80" i="2"/>
  <c r="E78" i="2"/>
  <c r="E74" i="2"/>
  <c r="E73" i="2"/>
  <c r="E72" i="2"/>
  <c r="E100" i="2" l="1"/>
  <c r="E29" i="2"/>
  <c r="E45" i="2"/>
  <c r="E44" i="2"/>
  <c r="E43" i="2"/>
  <c r="E42" i="2"/>
  <c r="E50" i="2"/>
  <c r="E41" i="2"/>
  <c r="C20" i="2"/>
  <c r="E16" i="2"/>
  <c r="C28" i="2"/>
  <c r="C38" i="2"/>
  <c r="S57" i="2" l="1"/>
  <c r="AC53" i="2"/>
  <c r="E54" i="2"/>
  <c r="E53" i="2" s="1"/>
  <c r="AA53" i="2"/>
  <c r="Y53" i="2"/>
  <c r="W53" i="2"/>
  <c r="U53" i="2"/>
  <c r="S53" i="2"/>
  <c r="Q53" i="2"/>
  <c r="O53" i="2"/>
  <c r="M53" i="2"/>
  <c r="K53" i="2"/>
  <c r="I53" i="2"/>
  <c r="G53" i="2"/>
  <c r="E268" i="2"/>
  <c r="E266" i="2" s="1"/>
  <c r="AA266" i="2"/>
  <c r="Y266" i="2"/>
  <c r="W266" i="2"/>
  <c r="U266" i="2"/>
  <c r="S266" i="2"/>
  <c r="Q266" i="2"/>
  <c r="O266" i="2"/>
  <c r="M266" i="2"/>
  <c r="K266" i="2"/>
  <c r="I266" i="2"/>
  <c r="G266" i="2"/>
  <c r="G234" i="2"/>
  <c r="E235" i="2"/>
  <c r="E234" i="2" s="1"/>
  <c r="AA179" i="2" l="1"/>
  <c r="Y179" i="2"/>
  <c r="W179" i="2"/>
  <c r="U179" i="2"/>
  <c r="S179" i="2"/>
  <c r="Q179" i="2"/>
  <c r="O179" i="2"/>
  <c r="M179" i="2"/>
  <c r="K179" i="2"/>
  <c r="I179" i="2"/>
  <c r="G179" i="2"/>
  <c r="AC153" i="2"/>
  <c r="AA153" i="2"/>
  <c r="Y153" i="2"/>
  <c r="W153" i="2"/>
  <c r="U153" i="2"/>
  <c r="S153" i="2"/>
  <c r="Q153" i="2"/>
  <c r="O153" i="2"/>
  <c r="M153" i="2"/>
  <c r="K153" i="2"/>
  <c r="I153" i="2"/>
  <c r="G153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C68" i="2"/>
  <c r="AA68" i="2"/>
  <c r="Y68" i="2"/>
  <c r="W68" i="2"/>
  <c r="U68" i="2"/>
  <c r="S68" i="2"/>
  <c r="Q68" i="2"/>
  <c r="O68" i="2"/>
  <c r="M68" i="2"/>
  <c r="K68" i="2"/>
  <c r="I68" i="2"/>
  <c r="G68" i="2"/>
  <c r="AC57" i="2"/>
  <c r="AA57" i="2"/>
  <c r="Y57" i="2"/>
  <c r="W57" i="2"/>
  <c r="U57" i="2"/>
  <c r="Q57" i="2"/>
  <c r="O57" i="2"/>
  <c r="M57" i="2"/>
  <c r="K57" i="2"/>
  <c r="I57" i="2"/>
  <c r="G57" i="2"/>
  <c r="AC8" i="2"/>
  <c r="AA8" i="2"/>
  <c r="Y8" i="2"/>
  <c r="W8" i="2"/>
  <c r="U8" i="2"/>
  <c r="S8" i="2"/>
  <c r="Q8" i="2"/>
  <c r="O8" i="2"/>
  <c r="M8" i="2"/>
  <c r="K8" i="2"/>
  <c r="I8" i="2"/>
  <c r="G8" i="2"/>
  <c r="G301" i="2"/>
  <c r="E307" i="2" l="1"/>
  <c r="AC306" i="2"/>
  <c r="AC305" i="2" s="1"/>
  <c r="AA306" i="2"/>
  <c r="AA305" i="2" s="1"/>
  <c r="Y306" i="2"/>
  <c r="Y305" i="2" s="1"/>
  <c r="W306" i="2"/>
  <c r="W305" i="2" s="1"/>
  <c r="U306" i="2"/>
  <c r="U305" i="2" s="1"/>
  <c r="S306" i="2"/>
  <c r="S305" i="2" s="1"/>
  <c r="Q306" i="2"/>
  <c r="Q305" i="2" s="1"/>
  <c r="O306" i="2"/>
  <c r="O305" i="2" s="1"/>
  <c r="M306" i="2"/>
  <c r="M305" i="2" s="1"/>
  <c r="K306" i="2"/>
  <c r="K305" i="2" s="1"/>
  <c r="I306" i="2"/>
  <c r="I305" i="2" s="1"/>
  <c r="G306" i="2"/>
  <c r="G305" i="2" s="1"/>
  <c r="E306" i="2" l="1"/>
  <c r="E305" i="2" s="1"/>
  <c r="AC296" i="2" l="1"/>
  <c r="AA296" i="2"/>
  <c r="Y296" i="2"/>
  <c r="W296" i="2"/>
  <c r="U296" i="2"/>
  <c r="S296" i="2"/>
  <c r="Q296" i="2"/>
  <c r="O296" i="2"/>
  <c r="M296" i="2"/>
  <c r="K296" i="2"/>
  <c r="I296" i="2"/>
  <c r="G296" i="2"/>
  <c r="C304" i="2"/>
  <c r="C302" i="2"/>
  <c r="AC238" i="2" l="1"/>
  <c r="AA238" i="2"/>
  <c r="Y238" i="2"/>
  <c r="W238" i="2"/>
  <c r="U238" i="2"/>
  <c r="S238" i="2"/>
  <c r="Q238" i="2"/>
  <c r="O238" i="2"/>
  <c r="M238" i="2"/>
  <c r="K238" i="2"/>
  <c r="I238" i="2"/>
  <c r="G238" i="2"/>
  <c r="E242" i="2"/>
  <c r="C242" i="2"/>
  <c r="AC232" i="2"/>
  <c r="AA232" i="2"/>
  <c r="Y232" i="2"/>
  <c r="W232" i="2"/>
  <c r="U232" i="2"/>
  <c r="S232" i="2"/>
  <c r="Q232" i="2"/>
  <c r="O232" i="2"/>
  <c r="M232" i="2"/>
  <c r="K232" i="2"/>
  <c r="I232" i="2"/>
  <c r="G232" i="2"/>
  <c r="E213" i="2"/>
  <c r="E212" i="2" s="1"/>
  <c r="C213" i="2"/>
  <c r="AC212" i="2"/>
  <c r="AA212" i="2"/>
  <c r="Y212" i="2"/>
  <c r="W212" i="2"/>
  <c r="U212" i="2"/>
  <c r="S212" i="2"/>
  <c r="Q212" i="2"/>
  <c r="O212" i="2"/>
  <c r="M212" i="2"/>
  <c r="K212" i="2"/>
  <c r="I212" i="2"/>
  <c r="G212" i="2"/>
  <c r="E195" i="2"/>
  <c r="E196" i="2"/>
  <c r="C195" i="2"/>
  <c r="C196" i="2"/>
  <c r="E184" i="2"/>
  <c r="E183" i="2"/>
  <c r="E181" i="2"/>
  <c r="E182" i="2"/>
  <c r="C181" i="2"/>
  <c r="AC173" i="2"/>
  <c r="AA173" i="2"/>
  <c r="Y173" i="2"/>
  <c r="W173" i="2"/>
  <c r="U173" i="2"/>
  <c r="S173" i="2"/>
  <c r="O173" i="2"/>
  <c r="M173" i="2"/>
  <c r="K173" i="2"/>
  <c r="E155" i="2"/>
  <c r="C155" i="2"/>
  <c r="C154" i="2"/>
  <c r="E160" i="2"/>
  <c r="C160" i="2"/>
  <c r="E133" i="2"/>
  <c r="E252" i="2" l="1"/>
  <c r="E250" i="2"/>
  <c r="AC165" i="2"/>
  <c r="AA165" i="2"/>
  <c r="Y165" i="2"/>
  <c r="E230" i="2" l="1"/>
  <c r="AC251" i="2"/>
  <c r="E228" i="2"/>
  <c r="E227" i="2" s="1"/>
  <c r="AC289" i="2" l="1"/>
  <c r="AA289" i="2"/>
  <c r="Y289" i="2"/>
  <c r="W289" i="2"/>
  <c r="U289" i="2"/>
  <c r="S289" i="2"/>
  <c r="Q289" i="2"/>
  <c r="O289" i="2"/>
  <c r="M289" i="2"/>
  <c r="K289" i="2"/>
  <c r="I289" i="2"/>
  <c r="G289" i="2"/>
  <c r="E99" i="2" l="1"/>
  <c r="E98" i="2"/>
  <c r="AC261" i="2" l="1"/>
  <c r="AA261" i="2"/>
  <c r="Y261" i="2"/>
  <c r="W261" i="2"/>
  <c r="U261" i="2"/>
  <c r="S261" i="2"/>
  <c r="Q261" i="2"/>
  <c r="O261" i="2"/>
  <c r="M261" i="2"/>
  <c r="K261" i="2"/>
  <c r="I261" i="2"/>
  <c r="G261" i="2"/>
  <c r="AC257" i="2"/>
  <c r="AA257" i="2"/>
  <c r="Y257" i="2"/>
  <c r="W257" i="2"/>
  <c r="U257" i="2"/>
  <c r="S257" i="2"/>
  <c r="Q257" i="2"/>
  <c r="O257" i="2"/>
  <c r="M257" i="2"/>
  <c r="K257" i="2"/>
  <c r="I257" i="2"/>
  <c r="G257" i="2"/>
  <c r="E299" i="2"/>
  <c r="E298" i="2"/>
  <c r="E297" i="2"/>
  <c r="AC186" i="2"/>
  <c r="AA186" i="2"/>
  <c r="Y186" i="2"/>
  <c r="W186" i="2"/>
  <c r="U186" i="2"/>
  <c r="S186" i="2"/>
  <c r="Q186" i="2"/>
  <c r="O186" i="2"/>
  <c r="M186" i="2"/>
  <c r="K186" i="2"/>
  <c r="I186" i="2"/>
  <c r="G186" i="2"/>
  <c r="E296" i="2" l="1"/>
  <c r="W165" i="2"/>
  <c r="U165" i="2"/>
  <c r="S165" i="2"/>
  <c r="Q165" i="2"/>
  <c r="O165" i="2"/>
  <c r="M165" i="2"/>
  <c r="K165" i="2"/>
  <c r="I165" i="2"/>
  <c r="G165" i="2"/>
  <c r="AC151" i="2" l="1"/>
  <c r="AA151" i="2"/>
  <c r="Y151" i="2"/>
  <c r="W151" i="2"/>
  <c r="U151" i="2"/>
  <c r="S151" i="2"/>
  <c r="Q151" i="2"/>
  <c r="O151" i="2"/>
  <c r="M151" i="2"/>
  <c r="K151" i="2"/>
  <c r="I151" i="2"/>
  <c r="G151" i="2"/>
  <c r="AC131" i="2"/>
  <c r="AC124" i="2" s="1"/>
  <c r="AA131" i="2"/>
  <c r="AA124" i="2" s="1"/>
  <c r="Y131" i="2"/>
  <c r="Y124" i="2" s="1"/>
  <c r="W131" i="2"/>
  <c r="W124" i="2" s="1"/>
  <c r="U131" i="2"/>
  <c r="U124" i="2" s="1"/>
  <c r="S131" i="2"/>
  <c r="S124" i="2" s="1"/>
  <c r="Q131" i="2"/>
  <c r="Q124" i="2" s="1"/>
  <c r="O131" i="2"/>
  <c r="O124" i="2" s="1"/>
  <c r="M131" i="2"/>
  <c r="M124" i="2" s="1"/>
  <c r="K131" i="2"/>
  <c r="K124" i="2" s="1"/>
  <c r="I131" i="2"/>
  <c r="I124" i="2" s="1"/>
  <c r="G131" i="2"/>
  <c r="G124" i="2" s="1"/>
  <c r="E144" i="2" l="1"/>
  <c r="E142" i="2" s="1"/>
  <c r="E139" i="2" s="1"/>
  <c r="E77" i="2" l="1"/>
  <c r="E52" i="2"/>
  <c r="C52" i="2"/>
  <c r="E49" i="2"/>
  <c r="E48" i="2"/>
  <c r="E47" i="2"/>
  <c r="E46" i="2"/>
  <c r="E40" i="2"/>
  <c r="C48" i="2"/>
  <c r="C47" i="2"/>
  <c r="E36" i="2" l="1"/>
  <c r="E39" i="2"/>
  <c r="E27" i="2" l="1"/>
  <c r="C27" i="2"/>
  <c r="E26" i="2"/>
  <c r="E25" i="2"/>
  <c r="E17" i="2"/>
  <c r="O234" i="2" l="1"/>
  <c r="E64" i="2" l="1"/>
  <c r="E63" i="2"/>
  <c r="E62" i="2"/>
  <c r="E61" i="2"/>
  <c r="E65" i="2" l="1"/>
  <c r="E60" i="2"/>
  <c r="E59" i="2"/>
  <c r="E58" i="2"/>
  <c r="E37" i="2"/>
  <c r="E35" i="2"/>
  <c r="E34" i="2"/>
  <c r="C34" i="2"/>
  <c r="E33" i="2"/>
  <c r="E32" i="2"/>
  <c r="C32" i="2"/>
  <c r="E31" i="2"/>
  <c r="E30" i="2"/>
  <c r="E28" i="2"/>
  <c r="E24" i="2"/>
  <c r="E23" i="2"/>
  <c r="C23" i="2"/>
  <c r="E22" i="2"/>
  <c r="C22" i="2"/>
  <c r="E9" i="2"/>
  <c r="E10" i="2"/>
  <c r="E11" i="2"/>
  <c r="E12" i="2"/>
  <c r="E13" i="2"/>
  <c r="E14" i="2"/>
  <c r="E15" i="2"/>
  <c r="E18" i="2"/>
  <c r="C19" i="2"/>
  <c r="E19" i="2"/>
  <c r="E20" i="2"/>
  <c r="C21" i="2"/>
  <c r="E21" i="2"/>
  <c r="E57" i="2" l="1"/>
  <c r="E8" i="2"/>
  <c r="E233" i="2"/>
  <c r="E232" i="2" s="1"/>
  <c r="E135" i="2"/>
  <c r="E134" i="2"/>
  <c r="E132" i="2"/>
  <c r="E131" i="2" l="1"/>
  <c r="E124" i="2" s="1"/>
  <c r="AC234" i="2"/>
  <c r="AA234" i="2"/>
  <c r="Y234" i="2"/>
  <c r="W234" i="2"/>
  <c r="U234" i="2"/>
  <c r="S234" i="2"/>
  <c r="Q234" i="2"/>
  <c r="M234" i="2"/>
  <c r="K234" i="2"/>
  <c r="I234" i="2"/>
  <c r="E174" i="2"/>
  <c r="E173" i="2" s="1"/>
  <c r="E163" i="2"/>
  <c r="E162" i="2"/>
  <c r="E154" i="2"/>
  <c r="E153" i="2" s="1"/>
  <c r="AC214" i="2" l="1"/>
  <c r="AA214" i="2"/>
  <c r="Y214" i="2"/>
  <c r="W214" i="2"/>
  <c r="U214" i="2"/>
  <c r="S214" i="2"/>
  <c r="Q214" i="2"/>
  <c r="O214" i="2"/>
  <c r="M214" i="2"/>
  <c r="K214" i="2"/>
  <c r="I214" i="2"/>
  <c r="G214" i="2"/>
  <c r="AC200" i="2"/>
  <c r="AC164" i="2" s="1"/>
  <c r="AA200" i="2"/>
  <c r="AA164" i="2" s="1"/>
  <c r="Y200" i="2"/>
  <c r="Y164" i="2" s="1"/>
  <c r="W200" i="2"/>
  <c r="W164" i="2" s="1"/>
  <c r="U200" i="2"/>
  <c r="U164" i="2" s="1"/>
  <c r="S200" i="2"/>
  <c r="S164" i="2" s="1"/>
  <c r="Q200" i="2"/>
  <c r="Q164" i="2" s="1"/>
  <c r="O200" i="2"/>
  <c r="O164" i="2" s="1"/>
  <c r="M200" i="2"/>
  <c r="M164" i="2" s="1"/>
  <c r="K200" i="2"/>
  <c r="K164" i="2" s="1"/>
  <c r="I164" i="2"/>
  <c r="G164" i="2"/>
  <c r="E304" i="2" l="1"/>
  <c r="AC303" i="2"/>
  <c r="AA303" i="2"/>
  <c r="Y303" i="2"/>
  <c r="W303" i="2"/>
  <c r="U303" i="2"/>
  <c r="S303" i="2"/>
  <c r="Q303" i="2"/>
  <c r="O303" i="2"/>
  <c r="M303" i="2"/>
  <c r="K303" i="2"/>
  <c r="I303" i="2"/>
  <c r="G303" i="2"/>
  <c r="E302" i="2"/>
  <c r="AC301" i="2"/>
  <c r="AA301" i="2"/>
  <c r="Y301" i="2"/>
  <c r="W301" i="2"/>
  <c r="U301" i="2"/>
  <c r="S301" i="2"/>
  <c r="Q301" i="2"/>
  <c r="O301" i="2"/>
  <c r="M301" i="2"/>
  <c r="K301" i="2"/>
  <c r="I301" i="2"/>
  <c r="E295" i="2"/>
  <c r="E294" i="2" s="1"/>
  <c r="AC294" i="2"/>
  <c r="AC288" i="2" s="1"/>
  <c r="AA294" i="2"/>
  <c r="AA288" i="2" s="1"/>
  <c r="Y294" i="2"/>
  <c r="Y288" i="2" s="1"/>
  <c r="W294" i="2"/>
  <c r="W288" i="2" s="1"/>
  <c r="U294" i="2"/>
  <c r="U288" i="2" s="1"/>
  <c r="S294" i="2"/>
  <c r="S288" i="2" s="1"/>
  <c r="Q294" i="2"/>
  <c r="Q288" i="2" s="1"/>
  <c r="O294" i="2"/>
  <c r="O288" i="2" s="1"/>
  <c r="M294" i="2"/>
  <c r="M288" i="2" s="1"/>
  <c r="K294" i="2"/>
  <c r="K288" i="2" s="1"/>
  <c r="I294" i="2"/>
  <c r="I288" i="2" s="1"/>
  <c r="G294" i="2"/>
  <c r="E293" i="2"/>
  <c r="E290" i="2"/>
  <c r="E270" i="2"/>
  <c r="E269" i="2" s="1"/>
  <c r="C270" i="2"/>
  <c r="AC269" i="2"/>
  <c r="AA269" i="2"/>
  <c r="Y269" i="2"/>
  <c r="W269" i="2"/>
  <c r="U269" i="2"/>
  <c r="S269" i="2"/>
  <c r="Q269" i="2"/>
  <c r="O269" i="2"/>
  <c r="M269" i="2"/>
  <c r="K269" i="2"/>
  <c r="I269" i="2"/>
  <c r="G269" i="2"/>
  <c r="E265" i="2"/>
  <c r="E264" i="2"/>
  <c r="E263" i="2"/>
  <c r="E262" i="2"/>
  <c r="E260" i="2"/>
  <c r="E259" i="2" s="1"/>
  <c r="AC259" i="2"/>
  <c r="AA259" i="2"/>
  <c r="Y259" i="2"/>
  <c r="W259" i="2"/>
  <c r="U259" i="2"/>
  <c r="S259" i="2"/>
  <c r="Q259" i="2"/>
  <c r="O259" i="2"/>
  <c r="M259" i="2"/>
  <c r="K259" i="2"/>
  <c r="I259" i="2"/>
  <c r="I254" i="2" s="1"/>
  <c r="G259" i="2"/>
  <c r="E258" i="2"/>
  <c r="C258" i="2"/>
  <c r="E256" i="2"/>
  <c r="E255" i="2" s="1"/>
  <c r="AC255" i="2"/>
  <c r="AA255" i="2"/>
  <c r="AA254" i="2" s="1"/>
  <c r="Y255" i="2"/>
  <c r="W255" i="2"/>
  <c r="W254" i="2" s="1"/>
  <c r="U255" i="2"/>
  <c r="S255" i="2"/>
  <c r="S254" i="2" s="1"/>
  <c r="Q255" i="2"/>
  <c r="O255" i="2"/>
  <c r="O254" i="2" s="1"/>
  <c r="M255" i="2"/>
  <c r="K255" i="2"/>
  <c r="K254" i="2" s="1"/>
  <c r="G255" i="2"/>
  <c r="E251" i="2"/>
  <c r="C252" i="2"/>
  <c r="AA251" i="2"/>
  <c r="Y251" i="2"/>
  <c r="W251" i="2"/>
  <c r="U251" i="2"/>
  <c r="S251" i="2"/>
  <c r="Q251" i="2"/>
  <c r="O251" i="2"/>
  <c r="M251" i="2"/>
  <c r="K251" i="2"/>
  <c r="I251" i="2"/>
  <c r="G251" i="2"/>
  <c r="E249" i="2"/>
  <c r="C250" i="2"/>
  <c r="AC249" i="2"/>
  <c r="AA249" i="2"/>
  <c r="Y249" i="2"/>
  <c r="W249" i="2"/>
  <c r="U249" i="2"/>
  <c r="S249" i="2"/>
  <c r="Q249" i="2"/>
  <c r="O249" i="2"/>
  <c r="M249" i="2"/>
  <c r="K249" i="2"/>
  <c r="I249" i="2"/>
  <c r="G249" i="2"/>
  <c r="E248" i="2"/>
  <c r="E247" i="2" s="1"/>
  <c r="C248" i="2"/>
  <c r="AC247" i="2"/>
  <c r="AA247" i="2"/>
  <c r="Y247" i="2"/>
  <c r="W247" i="2"/>
  <c r="U247" i="2"/>
  <c r="S247" i="2"/>
  <c r="Q247" i="2"/>
  <c r="O247" i="2"/>
  <c r="M247" i="2"/>
  <c r="K247" i="2"/>
  <c r="I247" i="2"/>
  <c r="G247" i="2"/>
  <c r="E239" i="2"/>
  <c r="E238" i="2" s="1"/>
  <c r="C239" i="2"/>
  <c r="C238" i="2"/>
  <c r="E237" i="2"/>
  <c r="E236" i="2" s="1"/>
  <c r="AC236" i="2"/>
  <c r="AA236" i="2"/>
  <c r="Y236" i="2"/>
  <c r="W236" i="2"/>
  <c r="U236" i="2"/>
  <c r="S236" i="2"/>
  <c r="Q236" i="2"/>
  <c r="O236" i="2"/>
  <c r="M236" i="2"/>
  <c r="K236" i="2"/>
  <c r="I236" i="2"/>
  <c r="G236" i="2"/>
  <c r="AC231" i="2"/>
  <c r="AA231" i="2"/>
  <c r="Y231" i="2"/>
  <c r="W231" i="2"/>
  <c r="U231" i="2"/>
  <c r="S231" i="2"/>
  <c r="Q231" i="2"/>
  <c r="O231" i="2"/>
  <c r="M231" i="2"/>
  <c r="K231" i="2"/>
  <c r="I231" i="2"/>
  <c r="G231" i="2"/>
  <c r="AC229" i="2"/>
  <c r="AC220" i="2" s="1"/>
  <c r="AA229" i="2"/>
  <c r="AA220" i="2" s="1"/>
  <c r="Y229" i="2"/>
  <c r="Y220" i="2" s="1"/>
  <c r="W229" i="2"/>
  <c r="W220" i="2" s="1"/>
  <c r="U229" i="2"/>
  <c r="U220" i="2" s="1"/>
  <c r="S229" i="2"/>
  <c r="S220" i="2" s="1"/>
  <c r="Q229" i="2"/>
  <c r="Q220" i="2" s="1"/>
  <c r="O229" i="2"/>
  <c r="O220" i="2" s="1"/>
  <c r="M229" i="2"/>
  <c r="M220" i="2" s="1"/>
  <c r="K229" i="2"/>
  <c r="K220" i="2" s="1"/>
  <c r="I229" i="2"/>
  <c r="I220" i="2" s="1"/>
  <c r="G229" i="2"/>
  <c r="G220" i="2" s="1"/>
  <c r="C229" i="2"/>
  <c r="E222" i="2"/>
  <c r="E221" i="2" s="1"/>
  <c r="E217" i="2"/>
  <c r="E216" i="2" s="1"/>
  <c r="AC216" i="2"/>
  <c r="AA216" i="2"/>
  <c r="Y216" i="2"/>
  <c r="W216" i="2"/>
  <c r="U216" i="2"/>
  <c r="S216" i="2"/>
  <c r="Q216" i="2"/>
  <c r="O216" i="2"/>
  <c r="M216" i="2"/>
  <c r="K216" i="2"/>
  <c r="I216" i="2"/>
  <c r="G216" i="2"/>
  <c r="E215" i="2"/>
  <c r="E214" i="2" s="1"/>
  <c r="C215" i="2"/>
  <c r="E211" i="2"/>
  <c r="E210" i="2" s="1"/>
  <c r="C211" i="2"/>
  <c r="AC210" i="2"/>
  <c r="AA210" i="2"/>
  <c r="Y210" i="2"/>
  <c r="W210" i="2"/>
  <c r="U210" i="2"/>
  <c r="S210" i="2"/>
  <c r="Q210" i="2"/>
  <c r="O210" i="2"/>
  <c r="M210" i="2"/>
  <c r="K210" i="2"/>
  <c r="I210" i="2"/>
  <c r="G210" i="2"/>
  <c r="E209" i="2"/>
  <c r="E208" i="2" s="1"/>
  <c r="AC208" i="2"/>
  <c r="AA208" i="2"/>
  <c r="Y208" i="2"/>
  <c r="W208" i="2"/>
  <c r="U208" i="2"/>
  <c r="S208" i="2"/>
  <c r="Q208" i="2"/>
  <c r="O208" i="2"/>
  <c r="M208" i="2"/>
  <c r="K208" i="2"/>
  <c r="I208" i="2"/>
  <c r="G208" i="2"/>
  <c r="E207" i="2"/>
  <c r="E206" i="2" s="1"/>
  <c r="C207" i="2"/>
  <c r="AC206" i="2"/>
  <c r="AA206" i="2"/>
  <c r="AA205" i="2" s="1"/>
  <c r="Y206" i="2"/>
  <c r="W206" i="2"/>
  <c r="W205" i="2" s="1"/>
  <c r="U206" i="2"/>
  <c r="S206" i="2"/>
  <c r="S205" i="2" s="1"/>
  <c r="Q206" i="2"/>
  <c r="O206" i="2"/>
  <c r="O205" i="2" s="1"/>
  <c r="M206" i="2"/>
  <c r="K206" i="2"/>
  <c r="K205" i="2" s="1"/>
  <c r="I206" i="2"/>
  <c r="G206" i="2"/>
  <c r="G205" i="2" s="1"/>
  <c r="E203" i="2"/>
  <c r="E200" i="2" s="1"/>
  <c r="E199" i="2"/>
  <c r="E193" i="2"/>
  <c r="E191" i="2"/>
  <c r="C191" i="2"/>
  <c r="E190" i="2"/>
  <c r="C190" i="2"/>
  <c r="E189" i="2"/>
  <c r="C189" i="2"/>
  <c r="E188" i="2"/>
  <c r="E187" i="2"/>
  <c r="C187" i="2"/>
  <c r="E185" i="2"/>
  <c r="C185" i="2"/>
  <c r="E180" i="2"/>
  <c r="E172" i="2"/>
  <c r="E171" i="2"/>
  <c r="E166" i="2"/>
  <c r="C163" i="2"/>
  <c r="C162" i="2"/>
  <c r="AC161" i="2"/>
  <c r="AC150" i="2" s="1"/>
  <c r="AA161" i="2"/>
  <c r="AA150" i="2" s="1"/>
  <c r="Y161" i="2"/>
  <c r="Y150" i="2" s="1"/>
  <c r="W161" i="2"/>
  <c r="W150" i="2" s="1"/>
  <c r="U161" i="2"/>
  <c r="U150" i="2" s="1"/>
  <c r="S161" i="2"/>
  <c r="S150" i="2" s="1"/>
  <c r="Q161" i="2"/>
  <c r="Q150" i="2" s="1"/>
  <c r="O161" i="2"/>
  <c r="O150" i="2" s="1"/>
  <c r="M161" i="2"/>
  <c r="M150" i="2" s="1"/>
  <c r="K161" i="2"/>
  <c r="K150" i="2" s="1"/>
  <c r="I161" i="2"/>
  <c r="I150" i="2" s="1"/>
  <c r="G161" i="2"/>
  <c r="G150" i="2" s="1"/>
  <c r="E152" i="2"/>
  <c r="E151" i="2" s="1"/>
  <c r="E149" i="2"/>
  <c r="C149" i="2"/>
  <c r="E148" i="2"/>
  <c r="E147" i="2"/>
  <c r="AC146" i="2"/>
  <c r="AC145" i="2" s="1"/>
  <c r="AA146" i="2"/>
  <c r="AA145" i="2" s="1"/>
  <c r="Y146" i="2"/>
  <c r="Y145" i="2" s="1"/>
  <c r="W146" i="2"/>
  <c r="W145" i="2" s="1"/>
  <c r="U146" i="2"/>
  <c r="U145" i="2" s="1"/>
  <c r="S146" i="2"/>
  <c r="S145" i="2" s="1"/>
  <c r="Q146" i="2"/>
  <c r="Q145" i="2" s="1"/>
  <c r="O146" i="2"/>
  <c r="O145" i="2" s="1"/>
  <c r="M146" i="2"/>
  <c r="M145" i="2" s="1"/>
  <c r="K146" i="2"/>
  <c r="K145" i="2" s="1"/>
  <c r="I146" i="2"/>
  <c r="I145" i="2" s="1"/>
  <c r="G146" i="2"/>
  <c r="G145" i="2" s="1"/>
  <c r="E116" i="2"/>
  <c r="E115" i="2" s="1"/>
  <c r="C116" i="2"/>
  <c r="E114" i="2"/>
  <c r="E113" i="2" s="1"/>
  <c r="AC113" i="2"/>
  <c r="AA113" i="2"/>
  <c r="Y113" i="2"/>
  <c r="W113" i="2"/>
  <c r="U113" i="2"/>
  <c r="S113" i="2"/>
  <c r="Q113" i="2"/>
  <c r="O113" i="2"/>
  <c r="M113" i="2"/>
  <c r="K113" i="2"/>
  <c r="I113" i="2"/>
  <c r="G113" i="2"/>
  <c r="E112" i="2"/>
  <c r="E111" i="2" s="1"/>
  <c r="AC111" i="2"/>
  <c r="AA111" i="2"/>
  <c r="Y111" i="2"/>
  <c r="W111" i="2"/>
  <c r="U111" i="2"/>
  <c r="S111" i="2"/>
  <c r="Q111" i="2"/>
  <c r="O111" i="2"/>
  <c r="M111" i="2"/>
  <c r="K111" i="2"/>
  <c r="I111" i="2"/>
  <c r="G111" i="2"/>
  <c r="AC106" i="2"/>
  <c r="AC105" i="2" s="1"/>
  <c r="AA106" i="2"/>
  <c r="Y106" i="2"/>
  <c r="Y105" i="2" s="1"/>
  <c r="W106" i="2"/>
  <c r="U106" i="2"/>
  <c r="U105" i="2" s="1"/>
  <c r="S106" i="2"/>
  <c r="Q106" i="2"/>
  <c r="Q105" i="2" s="1"/>
  <c r="O106" i="2"/>
  <c r="M106" i="2"/>
  <c r="K106" i="2"/>
  <c r="I106" i="2"/>
  <c r="I105" i="2" s="1"/>
  <c r="G106" i="2"/>
  <c r="X105" i="2"/>
  <c r="E96" i="2"/>
  <c r="E95" i="2" s="1"/>
  <c r="E94" i="2" s="1"/>
  <c r="E79" i="2"/>
  <c r="E76" i="2"/>
  <c r="E75" i="2"/>
  <c r="E71" i="2"/>
  <c r="E70" i="2"/>
  <c r="E69" i="2"/>
  <c r="E67" i="2"/>
  <c r="AC66" i="2"/>
  <c r="AA66" i="2"/>
  <c r="Y66" i="2"/>
  <c r="W66" i="2"/>
  <c r="U66" i="2"/>
  <c r="S66" i="2"/>
  <c r="Q66" i="2"/>
  <c r="O66" i="2"/>
  <c r="M66" i="2"/>
  <c r="K66" i="2"/>
  <c r="I66" i="2"/>
  <c r="G66" i="2"/>
  <c r="E56" i="2"/>
  <c r="E55" i="2" s="1"/>
  <c r="AC55" i="2"/>
  <c r="AA55" i="2"/>
  <c r="Y55" i="2"/>
  <c r="W55" i="2"/>
  <c r="U55" i="2"/>
  <c r="S55" i="2"/>
  <c r="Q55" i="2"/>
  <c r="O55" i="2"/>
  <c r="M55" i="2"/>
  <c r="K55" i="2"/>
  <c r="I55" i="2"/>
  <c r="G55" i="2"/>
  <c r="E186" i="2" l="1"/>
  <c r="M105" i="2"/>
  <c r="G105" i="2"/>
  <c r="K105" i="2"/>
  <c r="O105" i="2"/>
  <c r="S105" i="2"/>
  <c r="W105" i="2"/>
  <c r="AA105" i="2"/>
  <c r="I205" i="2"/>
  <c r="M205" i="2"/>
  <c r="Q205" i="2"/>
  <c r="U205" i="2"/>
  <c r="Y205" i="2"/>
  <c r="AC205" i="2"/>
  <c r="E205" i="2"/>
  <c r="G254" i="2"/>
  <c r="M254" i="2"/>
  <c r="Q254" i="2"/>
  <c r="U254" i="2"/>
  <c r="Y254" i="2"/>
  <c r="AC254" i="2"/>
  <c r="E106" i="2"/>
  <c r="E105" i="2" s="1"/>
  <c r="AC7" i="2"/>
  <c r="M7" i="2"/>
  <c r="U7" i="2"/>
  <c r="G7" i="2"/>
  <c r="O7" i="2"/>
  <c r="W7" i="2"/>
  <c r="I246" i="2"/>
  <c r="I243" i="2" s="1"/>
  <c r="I7" i="2"/>
  <c r="Q7" i="2"/>
  <c r="Y7" i="2"/>
  <c r="K7" i="2"/>
  <c r="S7" i="2"/>
  <c r="AA7" i="2"/>
  <c r="E289" i="2"/>
  <c r="E261" i="2"/>
  <c r="E179" i="2"/>
  <c r="E229" i="2"/>
  <c r="E220" i="2" s="1"/>
  <c r="E68" i="2"/>
  <c r="E257" i="2"/>
  <c r="E254" i="2" s="1"/>
  <c r="I300" i="2"/>
  <c r="I287" i="2" s="1"/>
  <c r="Q300" i="2"/>
  <c r="Q287" i="2" s="1"/>
  <c r="Y300" i="2"/>
  <c r="Y287" i="2" s="1"/>
  <c r="G300" i="2"/>
  <c r="W300" i="2"/>
  <c r="W287" i="2" s="1"/>
  <c r="S300" i="2"/>
  <c r="S287" i="2" s="1"/>
  <c r="AA300" i="2"/>
  <c r="AA287" i="2" s="1"/>
  <c r="O300" i="2"/>
  <c r="O287" i="2" s="1"/>
  <c r="G246" i="2"/>
  <c r="G243" i="2" s="1"/>
  <c r="E146" i="2"/>
  <c r="E145" i="2" s="1"/>
  <c r="O246" i="2"/>
  <c r="O243" i="2" s="1"/>
  <c r="W246" i="2"/>
  <c r="W243" i="2" s="1"/>
  <c r="E66" i="2"/>
  <c r="E161" i="2"/>
  <c r="E150" i="2" s="1"/>
  <c r="AC246" i="2"/>
  <c r="AC243" i="2" s="1"/>
  <c r="Q246" i="2"/>
  <c r="Q243" i="2" s="1"/>
  <c r="Y246" i="2"/>
  <c r="Y243" i="2" s="1"/>
  <c r="E246" i="2"/>
  <c r="E243" i="2" s="1"/>
  <c r="K246" i="2"/>
  <c r="K243" i="2" s="1"/>
  <c r="AA246" i="2"/>
  <c r="AA243" i="2" s="1"/>
  <c r="E303" i="2"/>
  <c r="S246" i="2"/>
  <c r="S243" i="2" s="1"/>
  <c r="M300" i="2"/>
  <c r="M287" i="2" s="1"/>
  <c r="U300" i="2"/>
  <c r="U287" i="2" s="1"/>
  <c r="AC300" i="2"/>
  <c r="AC287" i="2" s="1"/>
  <c r="E165" i="2"/>
  <c r="G288" i="2"/>
  <c r="G287" i="2" s="1"/>
  <c r="E301" i="2"/>
  <c r="M246" i="2"/>
  <c r="M243" i="2" s="1"/>
  <c r="U246" i="2"/>
  <c r="U243" i="2" s="1"/>
  <c r="K300" i="2"/>
  <c r="K287" i="2" s="1"/>
  <c r="G204" i="2" l="1"/>
  <c r="U204" i="2"/>
  <c r="O204" i="2"/>
  <c r="AC204" i="2"/>
  <c r="M204" i="2"/>
  <c r="W204" i="2"/>
  <c r="E164" i="2"/>
  <c r="Y204" i="2"/>
  <c r="Q204" i="2"/>
  <c r="I204" i="2"/>
  <c r="AA204" i="2"/>
  <c r="S204" i="2"/>
  <c r="K204" i="2"/>
  <c r="E7" i="2"/>
  <c r="AA6" i="2"/>
  <c r="U6" i="2"/>
  <c r="K6" i="2"/>
  <c r="S6" i="2"/>
  <c r="M6" i="2"/>
  <c r="E300" i="2"/>
  <c r="Y6" i="2"/>
  <c r="G6" i="2"/>
  <c r="W6" i="2"/>
  <c r="E288" i="2"/>
  <c r="E287" i="2" s="1"/>
  <c r="O6" i="2"/>
  <c r="AC6" i="2"/>
  <c r="I6" i="2"/>
  <c r="Q6" i="2"/>
  <c r="W308" i="2" l="1"/>
  <c r="E6" i="2"/>
  <c r="Y308" i="2"/>
  <c r="Q308" i="2"/>
  <c r="AC308" i="2"/>
  <c r="S308" i="2"/>
  <c r="I308" i="2"/>
  <c r="M308" i="2"/>
  <c r="AA308" i="2"/>
  <c r="O308" i="2"/>
  <c r="G308" i="2"/>
  <c r="U308" i="2"/>
  <c r="K308" i="2"/>
  <c r="E231" i="2" l="1"/>
  <c r="E204" i="2" s="1"/>
  <c r="E308" i="2" l="1"/>
</calcChain>
</file>

<file path=xl/sharedStrings.xml><?xml version="1.0" encoding="utf-8"?>
<sst xmlns="http://schemas.openxmlformats.org/spreadsheetml/2006/main" count="796" uniqueCount="355">
  <si>
    <t>DEPENDENCIA:</t>
  </si>
  <si>
    <t>UNIDAD RESPONSABLE:</t>
  </si>
  <si>
    <t>CLAVE DEL OBJETO DEL GASTO (CAP/CONCEP/PDA)</t>
  </si>
  <si>
    <t>CONCEPTO DEL GASTO (DESCRIPCION)</t>
  </si>
  <si>
    <t>ANUAL CANTIDADES</t>
  </si>
  <si>
    <t>UNIDAD DE MEDIDA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</si>
  <si>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</si>
  <si>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</si>
  <si>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</si>
  <si>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</si>
  <si>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</si>
  <si>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</si>
  <si>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</si>
  <si>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</si>
  <si>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</si>
  <si>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</si>
  <si>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</si>
  <si>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</si>
  <si>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</si>
  <si>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</si>
  <si>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</si>
  <si>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</si>
  <si>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</si>
  <si>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</si>
  <si>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</si>
  <si>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</si>
  <si>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</si>
  <si>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</si>
  <si>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</si>
  <si>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</si>
  <si>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</si>
  <si>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MATERIALES Y SUMINISTROS</t>
  </si>
  <si>
    <t>MATERIALES DE ADMINISTRACIÓN, EMISIÓN DE DOCUMENTOS Y ARTÍCULOS OFICIALES</t>
  </si>
  <si>
    <t>Materiales, útiles y equipos menores de Oficina</t>
  </si>
  <si>
    <t>PAQUETE</t>
  </si>
  <si>
    <t>PIEZA</t>
  </si>
  <si>
    <t>LIBRETAS PARA TAQUIGRAFIA</t>
  </si>
  <si>
    <t>LIBRETAS PASTA DURA FORMA FRANCESA</t>
  </si>
  <si>
    <t>TIJERAS SECRETARIALES</t>
  </si>
  <si>
    <t>ENGRAPADORAS</t>
  </si>
  <si>
    <t>BORRADORES DE MIGAJON</t>
  </si>
  <si>
    <t>GRAPAS ESTÁNDAR</t>
  </si>
  <si>
    <t>CUBOS DE NOTAS ADHESIVAS POST-IT</t>
  </si>
  <si>
    <t>CINTA CANELA</t>
  </si>
  <si>
    <t>CLIP NO. 1</t>
  </si>
  <si>
    <t>Material Estadistico y Geográfico</t>
  </si>
  <si>
    <t>MAPAS, PLANOS FOTOGRAFIAS AEREAS</t>
  </si>
  <si>
    <t>Materiales, útiles y equipos menores de tecnologías de la información y comunicaciones</t>
  </si>
  <si>
    <t>Material impreso e información digital</t>
  </si>
  <si>
    <t xml:space="preserve"> </t>
  </si>
  <si>
    <t>DIARIOS OFICIALES</t>
  </si>
  <si>
    <t>Material de limpieza</t>
  </si>
  <si>
    <t>ALIMENTOS Y UTENSILIOS</t>
  </si>
  <si>
    <t>Productos alimenticios para personas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</si>
  <si>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</si>
  <si>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</si>
  <si>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</si>
  <si>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</si>
  <si>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TABLA ROCA, PLAFONES</t>
  </si>
  <si>
    <t>Vidrio y productos de vidrio</t>
  </si>
  <si>
    <t>Materiales complementarios</t>
  </si>
  <si>
    <t>PRODUCTOS QUÍMICOS, FARMACÉUTICOS Y DE LABORATORIO</t>
  </si>
  <si>
    <t>CUMBUSTIBLES, LUBRICANTES Y ADITIVOS</t>
  </si>
  <si>
    <t>Combustibles, libricantes y aditivos</t>
  </si>
  <si>
    <t>ACEITES Y GRASAS</t>
  </si>
  <si>
    <t>DIESEL</t>
  </si>
  <si>
    <t>VESTUARIO, BLANCOS, PRENDAS DE PROTECCIÓN Y ARTÍCULOS DEPORTIVOS</t>
  </si>
  <si>
    <t>Vestuario y uniformes</t>
  </si>
  <si>
    <t>UNIFORMES, CAMISAS</t>
  </si>
  <si>
    <t>PRODUCTOS TEXTILES</t>
  </si>
  <si>
    <t>TAPETES</t>
  </si>
  <si>
    <t>HERRAMIENTAS, REFACCIONES Y ACCESORIOS MENORES</t>
  </si>
  <si>
    <t>Herramientas menores</t>
  </si>
  <si>
    <t>Refacciones y accesorios menores de edificios</t>
  </si>
  <si>
    <t>CANDADOS</t>
  </si>
  <si>
    <t>CHAPAS</t>
  </si>
  <si>
    <t>Refacciones y accesorios menores de equipo de cómputo tecnologías de la información</t>
  </si>
  <si>
    <t>Refacciones y accesorios menores de equipo de transporte</t>
  </si>
  <si>
    <t>LLANTAS</t>
  </si>
  <si>
    <t>SERVICIOS GENERALES</t>
  </si>
  <si>
    <t>SERVICIOS BÁSICOS</t>
  </si>
  <si>
    <t>Energía eléctrica</t>
  </si>
  <si>
    <t>CONTRATACIÓN, INSTALACIÓN Y CONSUMO DE ENERGÍA ELÉCTRICA</t>
  </si>
  <si>
    <t>Agua</t>
  </si>
  <si>
    <t>CONSUMO DE AGUA POTABLE</t>
  </si>
  <si>
    <t>Telefonía tradicional</t>
  </si>
  <si>
    <t>SERVICIO TELEFÓNICO CONVENCIONAL</t>
  </si>
  <si>
    <t>SERVICIO</t>
  </si>
  <si>
    <t>Servicios de acceso de Internet, redes y procesamiento de información</t>
  </si>
  <si>
    <t>SERVICIO DE ACCESO A INTERNET</t>
  </si>
  <si>
    <t>MENSUALIDAD</t>
  </si>
  <si>
    <t xml:space="preserve">Servicio postal </t>
  </si>
  <si>
    <t>SERVICIO POSTAL, NACIONAL, INTERNACIONAL, GUBERNAMENTAL Y PRIVADO</t>
  </si>
  <si>
    <t>SERVICIOS DE ARRENDAMIENTO</t>
  </si>
  <si>
    <t>Arrendamiento de edificios</t>
  </si>
  <si>
    <t>Arrendamiento de mobiliario y equipo de administración, educacional y recreativo</t>
  </si>
  <si>
    <t>ARRENDAMIENTO DE ACTIVOS INTAGIBLES</t>
  </si>
  <si>
    <t>ALQUILER</t>
  </si>
  <si>
    <t>SERVICIOS PROFESIONALES, CIENTÍFICOS, TÉCNOLOGICOS Y OTROS SERVICIOS</t>
  </si>
  <si>
    <t>Servicios de consultoría administrativa, procesos, técnica y en tecnologías de la información</t>
  </si>
  <si>
    <t>DISEÑO DE SISTEMAS DE COMPUTO</t>
  </si>
  <si>
    <t>Servicios de capacitación</t>
  </si>
  <si>
    <t>PAGO DE SERVICIOS PROFESIONALES, QUE SE CONTRATEN CON PERSONAS FISICAS Y MORALES</t>
  </si>
  <si>
    <t>Servicio de apoyo administrativo, fotocopiado e impresión</t>
  </si>
  <si>
    <t>ENGARGOLADO</t>
  </si>
  <si>
    <t>SERVICIOS FINANCIEROS , BANCARIOS Y COMERCIALES</t>
  </si>
  <si>
    <t>Servicios financieros y bancarios</t>
  </si>
  <si>
    <t>Seguro de bienes patrimoniales</t>
  </si>
  <si>
    <t>PRIMAS DE SEGUROS CONTRA ROBOS E INCENCIOS</t>
  </si>
  <si>
    <t>Fletes y maniobras</t>
  </si>
  <si>
    <t>PIPAS CON AGUA POTABLE</t>
  </si>
  <si>
    <t>SERVICIOS DE INSTALACIÓN, REPARACIÓN, MANTENIMIENTO Y CONSERVACIÓN</t>
  </si>
  <si>
    <t>Conservación y mantenimiento menor de inmuebles</t>
  </si>
  <si>
    <t>SERVICIOS DE CONSERVACIÓN Y MANTENIMIENTO DE EDIFICIOS</t>
  </si>
  <si>
    <t>Instalación, reparación y mantenimiento de mobiliario y equipo de administración, educacional y recreativo</t>
  </si>
  <si>
    <t>MANTENIMIENTO PREVENTIVO AIRE ACONDICIONADO</t>
  </si>
  <si>
    <t>Instalación, reparación y mantenimiento de equipo de cómputo y tecnología de la información</t>
  </si>
  <si>
    <t>GASTOS POR SERVICIOS, INSTALACIÓN, REPARACIÓN Y MANTENIMIENTO DE EQUIPO DE CÓMPUTO Y TECNOLOGÍAS DE LA INFORMACIÓN.</t>
  </si>
  <si>
    <t>Reparación y mantenimiento de equipo de transporte</t>
  </si>
  <si>
    <t>Servicios de jardinería y fumigación</t>
  </si>
  <si>
    <t>SERVICIOS DE FUMIGACIÓN</t>
  </si>
  <si>
    <t>BIENES MUEBLES, INMUEBLES E INTANGIBLES</t>
  </si>
  <si>
    <t>MOBILIARIOS Y EQUIPO DE ADMINISTRACIÓN</t>
  </si>
  <si>
    <t>Muebles de oficina y estantería</t>
  </si>
  <si>
    <t>Equipo de cómputo y de tecnologías de la información</t>
  </si>
  <si>
    <t>SERVIDORES, COMPUTADORAS,MONITORES,  MODEM, TARJETAS</t>
  </si>
  <si>
    <t>Otros mobiliarios y equipos de administración</t>
  </si>
  <si>
    <t>MOBILIARIO Y EQUIPO EDUACIONAL Y RECREATIVO</t>
  </si>
  <si>
    <t>Equipos y aparatos audiovisuales</t>
  </si>
  <si>
    <t>PROYECTOR</t>
  </si>
  <si>
    <t>Cámaras fotográficas y de video</t>
  </si>
  <si>
    <t>CÁMARA FOTOGRAFICA</t>
  </si>
  <si>
    <t>AIRE ACONDICIONADO</t>
  </si>
  <si>
    <t>ACTIVOS INTANGIBLES</t>
  </si>
  <si>
    <t>TOTAL</t>
  </si>
  <si>
    <t>ASESORIAS CON PERSONAS FÍSICAS O MORALES</t>
  </si>
  <si>
    <t>ASESORÍAS ASOCIADOS A CONVENIOS, TRATADOS O ACUERDOS</t>
  </si>
  <si>
    <t xml:space="preserve">Prendas de seguridad y protección personal </t>
  </si>
  <si>
    <t>ALIMENTOS DE TRABAJO</t>
  </si>
  <si>
    <t>VIDRIO</t>
  </si>
  <si>
    <t>CONSUMO</t>
  </si>
  <si>
    <t>KILO</t>
  </si>
  <si>
    <t>METRO</t>
  </si>
  <si>
    <t>SACAPUNTAS DE METAL</t>
  </si>
  <si>
    <t>CINTA ADHESIVA TRANSPARENTE 48X50</t>
  </si>
  <si>
    <t>CAJAS DE SOBRES PARA CD C/50</t>
  </si>
  <si>
    <t>CAJA</t>
  </si>
  <si>
    <t>CUBO</t>
  </si>
  <si>
    <t>LITRO</t>
  </si>
  <si>
    <t>KILOWATT</t>
  </si>
  <si>
    <t>HOJAS BLANCAS T/CARTA C/5000</t>
  </si>
  <si>
    <t>HOJAS BLANCAS T/OFICIO C/5000</t>
  </si>
  <si>
    <t>BOLÍGRAFO PUNTO MEDIANO TINTA AZUL</t>
  </si>
  <si>
    <t>BOLÍGRAFO PUNTO MEDIANO TINTA NEGRA</t>
  </si>
  <si>
    <t>PLUMA DE GEL .07 C/12</t>
  </si>
  <si>
    <t>PAQUETE DE SEPARADORES DE PLÁSTICO C/10 PESTAÑAS</t>
  </si>
  <si>
    <t>PAQUETE DE SEPARADORES DE PLÁSTICO C/12 PESTAÑAS</t>
  </si>
  <si>
    <t>PAQUETE DE SEPARADORES DE PLÁSTICO C/15 PESTAÑAS</t>
  </si>
  <si>
    <t>MARCADOR PERMANENTE PUNTO FINO</t>
  </si>
  <si>
    <t>MARCADOR PERMANENTE PUNTO GRUESO</t>
  </si>
  <si>
    <t>FOLDER TAMAÑO CARTA C/100</t>
  </si>
  <si>
    <t>FOLDER TAMAÑO OFICIO C/100</t>
  </si>
  <si>
    <t>CAJAS DE MARCATEXTOS C/12</t>
  </si>
  <si>
    <t>CLIP NO. 2</t>
  </si>
  <si>
    <t>CINTA SCOTCH 24*65</t>
  </si>
  <si>
    <t>SUJETADOR JUMBO 51 MM C/12</t>
  </si>
  <si>
    <t>FOLIADOR 6 DÍGITOS</t>
  </si>
  <si>
    <t>PERFORADORA DE 2 ORIFICIOS</t>
  </si>
  <si>
    <t>SUJETADO 32 MM C/12</t>
  </si>
  <si>
    <t>SUJETADOR 25 MM C/12</t>
  </si>
  <si>
    <t>CAJAS DE TOALLAS INTERDOBLADA C/20 PAQ.</t>
  </si>
  <si>
    <t>ROLLO DE PAPEL HIGIENICO JUMBO DOBLE HOJA C/12  P/DEPOSITO</t>
  </si>
  <si>
    <t>ESCOBA P/PISO PELO DE ÁNGEL</t>
  </si>
  <si>
    <t>LIMPIADOR MULTIUSOS VARIOS AROMAS DE 900 ML C/12</t>
  </si>
  <si>
    <t>CANALETAS DE PVC</t>
  </si>
  <si>
    <t>MASCARILLA CON VÁLVULA</t>
  </si>
  <si>
    <t>LISTÓN</t>
  </si>
  <si>
    <t>YUTE</t>
  </si>
  <si>
    <t>TARJETA DE RED</t>
  </si>
  <si>
    <t>CABLE HDM</t>
  </si>
  <si>
    <t>ACUMULADOR</t>
  </si>
  <si>
    <t>BUJÍA</t>
  </si>
  <si>
    <t>FILTRO DE AIRE</t>
  </si>
  <si>
    <t>FILTRO DE ACEITE</t>
  </si>
  <si>
    <t>BALATAS</t>
  </si>
  <si>
    <t>CARBUKLIN</t>
  </si>
  <si>
    <t>ALINEACIÓN Y BALANCEO</t>
  </si>
  <si>
    <t>LAVADO DE CARROCERÍA</t>
  </si>
  <si>
    <t>CAMBIO DE BALATAS</t>
  </si>
  <si>
    <t>VENTILADOR</t>
  </si>
  <si>
    <t>CHAROLA</t>
  </si>
  <si>
    <t>ARRENDAMIENTO DE EQUIPO Y BIENES INFORMÁTICOS</t>
  </si>
  <si>
    <t>ADHESIVO, JUNTEADOR, CEMENTO</t>
  </si>
  <si>
    <t>CORTINAS</t>
  </si>
  <si>
    <t>GUANTES C/100</t>
  </si>
  <si>
    <t>CUBREBOCAS C/100</t>
  </si>
  <si>
    <t>MOUSE</t>
  </si>
  <si>
    <t>USB</t>
  </si>
  <si>
    <t>DISCO DURO INTERNO</t>
  </si>
  <si>
    <t>BOCINAS</t>
  </si>
  <si>
    <t>AMORTIGUADORES</t>
  </si>
  <si>
    <t>LIQUIDO DE FRENOS</t>
  </si>
  <si>
    <t>Telefonía celular</t>
  </si>
  <si>
    <t>IMPRESIÓN DOCUMENTOS OFICIALES</t>
  </si>
  <si>
    <t>COMISIONES BANCARIAS</t>
  </si>
  <si>
    <t>CAMBIO DE CLUTCH</t>
  </si>
  <si>
    <t>LICENCIA ANTIVIRUS</t>
  </si>
  <si>
    <t>SOFTWARE</t>
  </si>
  <si>
    <t>PAQUETE COMPUTACIONAL</t>
  </si>
  <si>
    <t>Instalación, reparación y mantenimiento de maquinaria, otros equipos y herramientas</t>
  </si>
  <si>
    <t>MANTENIMIENTO DE BOMBA DE AGUA</t>
  </si>
  <si>
    <t>Materiales y útiles de impresión y reproducción</t>
  </si>
  <si>
    <t>Material para fotografías</t>
  </si>
  <si>
    <t>PROGRAMA ANUAL DE ADQUISICIONES (PAA)  2022</t>
  </si>
  <si>
    <t>LIBRETA PROFESIONAL RAYA</t>
  </si>
  <si>
    <t>LÁPIZ No2</t>
  </si>
  <si>
    <t>ENGRAPADORA</t>
  </si>
  <si>
    <t>CUTTER</t>
  </si>
  <si>
    <t>BROCHE PARA ARCHIVO No8 50 PIEZAS</t>
  </si>
  <si>
    <t>QUITA GRAPAS</t>
  </si>
  <si>
    <t>CUENTA FACIL C/12</t>
  </si>
  <si>
    <t>LÁPIZ ADHESIVO 36 GR</t>
  </si>
  <si>
    <t>CORRECTOR LIQUIDO</t>
  </si>
  <si>
    <t>CORRECTOR EN CINTA</t>
  </si>
  <si>
    <t>MARCATEXTO VARIOS COLORES C/12</t>
  </si>
  <si>
    <t>ROLLO DE PAPEL PARA MANOS</t>
  </si>
  <si>
    <t>SERVILLETAS C/500</t>
  </si>
  <si>
    <t>FRANELA</t>
  </si>
  <si>
    <t>METROS</t>
  </si>
  <si>
    <t>MICROFIBRA PARA LIMPIAR C/36</t>
  </si>
  <si>
    <t>LIMPIADOR MULTIUSOS AROMA PINO C/12 DE 1LT.</t>
  </si>
  <si>
    <t>CLORO 950MLC/12</t>
  </si>
  <si>
    <t>DETERGENTE EN POLVO 500GR C/20</t>
  </si>
  <si>
    <t>LIMPIADOR DE MADERA EN AEROSOL 378 ML</t>
  </si>
  <si>
    <t>PASTILLAS PARA BAÑO C/50</t>
  </si>
  <si>
    <t>AROMATISANTES EN AEROSOL 226G</t>
  </si>
  <si>
    <t xml:space="preserve">INSECTICIDA EN AEROSOL 72 G </t>
  </si>
  <si>
    <t>JABÓN LIQUIDO PARA MANOS 250ML</t>
  </si>
  <si>
    <t>JABON LIQUIDO PARA TRASTES 500ML C/10</t>
  </si>
  <si>
    <t>FIBRA VERDE CON ESPONJA C/12 PZAS</t>
  </si>
  <si>
    <t>GUANTES DE PLASTICO PARA LIMPIEZA</t>
  </si>
  <si>
    <t>TRAPEADOR</t>
  </si>
  <si>
    <t>RECOGEDOR DE BASURA METAL</t>
  </si>
  <si>
    <t>CUBETA DE PLASTICO</t>
  </si>
  <si>
    <t>CESTO PARA BASURA ORGANICO</t>
  </si>
  <si>
    <t>CEPILLO PARA LIMPIEZA BAÑOS</t>
  </si>
  <si>
    <t>GARRAFON DE AGUA 20L SOLO LIQUIDO</t>
  </si>
  <si>
    <t>AGUA EMBOTELLADA 500 ML C/28</t>
  </si>
  <si>
    <t>REFRESCO EN LATA  C/32 PZAS 355ML</t>
  </si>
  <si>
    <t>Productos diversos para la alimentación de animales</t>
  </si>
  <si>
    <t>ALIMENTO PARA GANADO</t>
  </si>
  <si>
    <t>ALIMENTO PARA PECES</t>
  </si>
  <si>
    <t>Articulos para la alimentación</t>
  </si>
  <si>
    <t>CAFETERA PARA 36 TAZAS</t>
  </si>
  <si>
    <t>INODORO</t>
  </si>
  <si>
    <t>LAVAMANOS</t>
  </si>
  <si>
    <t>MINGITORIOS</t>
  </si>
  <si>
    <t>TUBO DE COBRE 1/2</t>
  </si>
  <si>
    <t>Accesorios y materiales electricos</t>
  </si>
  <si>
    <t>BATERIA PARA CAMIONETA</t>
  </si>
  <si>
    <t xml:space="preserve">FOCOS CALAVERAS </t>
  </si>
  <si>
    <t>KIT DE FUSIBLES</t>
  </si>
  <si>
    <t>FOCOS LED</t>
  </si>
  <si>
    <t>LAMPARA FLUORECENTE C/2</t>
  </si>
  <si>
    <t>TIERRA FISICA PARA ACONDICIONAMIENTO DEL SAIT</t>
  </si>
  <si>
    <t>Materiales de ferreteria para la construcción</t>
  </si>
  <si>
    <t>JUEGO DE BROCAS</t>
  </si>
  <si>
    <t>TORNILLOS</t>
  </si>
  <si>
    <t>TUERCAS</t>
  </si>
  <si>
    <t>ABRAZADERAS</t>
  </si>
  <si>
    <t>BASE DE PARED PARA MINISPLIT</t>
  </si>
  <si>
    <t>ESTRUCTURA DE PROTECCIONES</t>
  </si>
  <si>
    <t>Otros materiales de ferreteria para construcción y reparación</t>
  </si>
  <si>
    <t>PINTURA VINILICA 19 L</t>
  </si>
  <si>
    <t>SELLADOR PARA TECHOS19L</t>
  </si>
  <si>
    <t>BOLSAS NEGRAS JUMBO 50 PZAS</t>
  </si>
  <si>
    <t>BOLSAS NEGRAS DE CAMISETA GDE 500 pza</t>
  </si>
  <si>
    <t>GASOLINA MAGNA</t>
  </si>
  <si>
    <t>DESARMADORES 4 PZA</t>
  </si>
  <si>
    <t>CARRETILLAS</t>
  </si>
  <si>
    <t>PICOS</t>
  </si>
  <si>
    <t>ESCALERA DE EXTENSION</t>
  </si>
  <si>
    <t>ROTOMARTILLO</t>
  </si>
  <si>
    <t xml:space="preserve">PALA CUADRADA </t>
  </si>
  <si>
    <t xml:space="preserve">MARTILLO </t>
  </si>
  <si>
    <t>CERRADURA DE SEGURIDAD</t>
  </si>
  <si>
    <t>BISAGRAS</t>
  </si>
  <si>
    <t>BROCHAS 6 PULGADAS</t>
  </si>
  <si>
    <t>Productos menores de hule para maquinaria y otros equipo</t>
  </si>
  <si>
    <t>LLANTAS PARA TRACTOR TRASERA</t>
  </si>
  <si>
    <t>LLANTAS PARA TRACTOR DELANTERA</t>
  </si>
  <si>
    <t>LLANTAS PARA RETROEXCABADORA</t>
  </si>
  <si>
    <t>Contratación de otros servicios</t>
  </si>
  <si>
    <t>PENSIÓN DE ESTACIONAMIENTO</t>
  </si>
  <si>
    <t>BODEGA DE PESCA</t>
  </si>
  <si>
    <t>BODEGA 1 SDR</t>
  </si>
  <si>
    <t>OFICINAS ANEXAS JACARANDAS</t>
  </si>
  <si>
    <t>OFICINAS JACARANDAS</t>
  </si>
  <si>
    <t>BODEGA SDR JACARANDAS</t>
  </si>
  <si>
    <t>IMPRESIÓN DE FOLIOS</t>
  </si>
  <si>
    <t>IMPRESIÓN DE BLOCK</t>
  </si>
  <si>
    <t>Servicio de integrales</t>
  </si>
  <si>
    <t>CONTRATACIÓN DE SERVICIOS</t>
  </si>
  <si>
    <t>RECUPERACION DE INFORMACION POR MEDIO DEL EQUIPO ELECTRONICA</t>
  </si>
  <si>
    <t>ARRASTRE DE VEHICULOS</t>
  </si>
  <si>
    <t>MANTENIMIENTO DE MAQUINARIA PESADA</t>
  </si>
  <si>
    <t>Difusión por radio, televisión y otros medios de mensajes sobre programas y actividades gubernamentales</t>
  </si>
  <si>
    <t>PUBLICIDAD GUBERNAMENTAL</t>
  </si>
  <si>
    <t>Pasaje Aereo</t>
  </si>
  <si>
    <t>VUELOS TEPIC MÉXICO REDONDO</t>
  </si>
  <si>
    <t>Pasaje terrestre</t>
  </si>
  <si>
    <t>PEAJES GENERADOS PARA COMISIONES</t>
  </si>
  <si>
    <t>Viaticos en el País</t>
  </si>
  <si>
    <t>COMISIONES EN MUNICIPIOS DEL ESTADOR</t>
  </si>
  <si>
    <t>Otros servicios de traslado y hospedaje</t>
  </si>
  <si>
    <t>TRASLADOS Y HOSPEDAJE EN COMISIONES FUERA DEL ESTADO</t>
  </si>
  <si>
    <t>Gastos de orden social y cultural</t>
  </si>
  <si>
    <t>DIA DEL GANADERO</t>
  </si>
  <si>
    <t>FERIA NAYARIT / EXPO GANADERA</t>
  </si>
  <si>
    <t>ALTAR DE DIA DE MUERTOS</t>
  </si>
  <si>
    <t>EVENTO</t>
  </si>
  <si>
    <t>SILLA SECRETARIAL</t>
  </si>
  <si>
    <t>ESCRITORIO SECRETARIAL</t>
  </si>
  <si>
    <t>ARCHIVERO 4 GAVETAS</t>
  </si>
  <si>
    <t>ARCHIVERO 2 GAVETAS</t>
  </si>
  <si>
    <t>TÓNER PARA IMPRESORA HP 35 A</t>
  </si>
  <si>
    <t>TÓNER PARA IMPRESORA HP 64 A</t>
  </si>
  <si>
    <t xml:space="preserve">TÓNER PARA IMPRESORA HP 248 A </t>
  </si>
  <si>
    <t>TÓNER PARA IMPRESORA HP CE 285</t>
  </si>
  <si>
    <t xml:space="preserve">TÓNER PARA IMPRESORA HP 12 A </t>
  </si>
  <si>
    <t xml:space="preserve">TÓNER PARA IMPRESORA HP 85 A </t>
  </si>
  <si>
    <t>CARTUCHO SAMSUNG M2020</t>
  </si>
  <si>
    <t>CARTUCHO HP MODELO 126 A COLOR</t>
  </si>
  <si>
    <t>ESPATULAS DE 4 PULGADAS</t>
  </si>
  <si>
    <t>Fibras sinteticas, hules, plasticos y derivados</t>
  </si>
  <si>
    <t>Fertilizantes, pesticidas y otros agroquimicos</t>
  </si>
  <si>
    <t>FERTILIZANTE PARA CAMPO</t>
  </si>
  <si>
    <t>MATERIAL DIVERSO PARA MANTENIMIENTO DE VEHICULOS</t>
  </si>
  <si>
    <t>ACCESORIOS Y MATERIAL ELECTRICO PARA VEHICULOS</t>
  </si>
  <si>
    <t>ANTICONGELANTE 3.78 L</t>
  </si>
  <si>
    <t>ACEITE 200 L</t>
  </si>
  <si>
    <t>EXTINTORES 41/2 K</t>
  </si>
  <si>
    <t>TABLA DE APOYO T/CARTA</t>
  </si>
  <si>
    <t>BOTAS DE TRABAJO</t>
  </si>
  <si>
    <t>PIEZAS</t>
  </si>
  <si>
    <t>BOTAS HULE</t>
  </si>
  <si>
    <t>IMPERMEABLES</t>
  </si>
  <si>
    <t>PANTALONERAS</t>
  </si>
  <si>
    <t>Congresos y Convenciones</t>
  </si>
  <si>
    <t>CONGRESOS Y CONVENCIONES</t>
  </si>
  <si>
    <t>LIMPIADOR LIQUIDO PARA CRISTALES 500ML</t>
  </si>
  <si>
    <t>SECRETARIA DE DESARROLLO RURAL</t>
  </si>
  <si>
    <t>COORDINACIÓN GENERAL DE ADMINISTRACIÓN</t>
  </si>
  <si>
    <t>TITULAR DE LA COORDINACIÓN GENERAL ADMINISTRATIVA</t>
  </si>
  <si>
    <t>ING. FATIMA LIZBETH BENITEZ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</si>
</sst>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;[Red]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vertical="top" wrapText="1"/>
    </xf>
    <xf numFmtId="2" fontId="0" fillId="0" borderId="0" xfId="0" applyNumberFormat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4" fontId="3" fillId="4" borderId="9" xfId="0" applyNumberFormat="1" applyFont="1" applyFill="1" applyBorder="1" applyAlignment="1">
      <alignment vertical="top" wrapText="1"/>
    </xf>
    <xf numFmtId="164" fontId="6" fillId="0" borderId="9" xfId="0" applyNumberFormat="1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4" fontId="5" fillId="0" borderId="8" xfId="0" applyNumberFormat="1" applyFont="1" applyBorder="1"/>
    <xf numFmtId="164" fontId="3" fillId="0" borderId="8" xfId="0" applyNumberFormat="1" applyFont="1" applyBorder="1" applyAlignment="1">
      <alignment vertical="top" wrapText="1"/>
    </xf>
    <xf numFmtId="4" fontId="3" fillId="4" borderId="8" xfId="0" applyNumberFormat="1" applyFont="1" applyFill="1" applyBorder="1" applyAlignment="1">
      <alignment vertical="top" wrapText="1"/>
    </xf>
    <xf numFmtId="4" fontId="3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4" fontId="3" fillId="0" borderId="9" xfId="0" applyNumberFormat="1" applyFont="1" applyBorder="1" applyAlignment="1">
      <alignment horizontal="right" vertical="top" wrapText="1"/>
    </xf>
    <xf numFmtId="4" fontId="6" fillId="4" borderId="9" xfId="0" applyNumberFormat="1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2" fontId="0" fillId="0" borderId="10" xfId="0" applyNumberFormat="1" applyBorder="1"/>
    <xf numFmtId="4" fontId="7" fillId="0" borderId="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44" fontId="10" fillId="0" borderId="8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44" fontId="10" fillId="0" borderId="0" xfId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4" fillId="0" borderId="8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justify" wrapText="1"/>
    </xf>
    <xf numFmtId="0" fontId="9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3" fillId="4" borderId="8" xfId="0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2" fontId="0" fillId="5" borderId="0" xfId="0" applyNumberFormat="1" applyFill="1"/>
    <xf numFmtId="0" fontId="0" fillId="5" borderId="0" xfId="0" applyFill="1"/>
    <xf numFmtId="0" fontId="1" fillId="0" borderId="12" xfId="0" applyFont="1" applyFill="1" applyBorder="1" applyAlignment="1"/>
    <xf numFmtId="0" fontId="0" fillId="0" borderId="12" xfId="0" applyFont="1" applyFill="1" applyBorder="1" applyAlignment="1"/>
    <xf numFmtId="0" fontId="6" fillId="0" borderId="12" xfId="0" applyFont="1" applyFill="1" applyBorder="1" applyAlignment="1"/>
    <xf numFmtId="0" fontId="6" fillId="0" borderId="12" xfId="0" applyFont="1" applyFill="1" applyBorder="1" applyAlignment="1">
      <alignment wrapText="1"/>
    </xf>
    <xf numFmtId="0" fontId="0" fillId="0" borderId="0" xfId="0" applyFill="1"/>
    <xf numFmtId="0" fontId="3" fillId="0" borderId="8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justify" vertical="top" wrapText="1"/>
    </xf>
    <xf numFmtId="164" fontId="6" fillId="0" borderId="8" xfId="0" applyNumberFormat="1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2" fontId="0" fillId="0" borderId="0" xfId="0" applyNumberFormat="1" applyFill="1"/>
    <xf numFmtId="0" fontId="5" fillId="0" borderId="0" xfId="0" applyFont="1" applyFill="1"/>
    <xf numFmtId="164" fontId="3" fillId="0" borderId="8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164" fontId="3" fillId="0" borderId="9" xfId="0" applyNumberFormat="1" applyFont="1" applyFill="1" applyBorder="1" applyAlignment="1">
      <alignment vertical="top" wrapText="1"/>
    </xf>
    <xf numFmtId="4" fontId="3" fillId="0" borderId="9" xfId="0" applyNumberFormat="1" applyFont="1" applyFill="1" applyBorder="1" applyAlignment="1">
      <alignment vertical="top" wrapText="1"/>
    </xf>
    <xf numFmtId="2" fontId="5" fillId="0" borderId="0" xfId="0" applyNumberFormat="1" applyFont="1" applyFill="1"/>
    <xf numFmtId="0" fontId="4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Font="1" applyFill="1"/>
    <xf numFmtId="0" fontId="6" fillId="0" borderId="8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justify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vertical="top" wrapText="1"/>
    </xf>
    <xf numFmtId="4" fontId="6" fillId="0" borderId="8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 applyAlignment="1">
      <alignment vertical="top" wrapText="1"/>
    </xf>
    <xf numFmtId="4" fontId="5" fillId="0" borderId="8" xfId="0" applyNumberFormat="1" applyFont="1" applyFill="1" applyBorder="1"/>
    <xf numFmtId="164" fontId="3" fillId="0" borderId="8" xfId="0" applyNumberFormat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vertical="top" wrapText="1"/>
    </xf>
    <xf numFmtId="4" fontId="7" fillId="0" borderId="10" xfId="0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vertical="top" wrapText="1"/>
    </xf>
    <xf numFmtId="4" fontId="3" fillId="0" borderId="6" xfId="0" applyNumberFormat="1" applyFont="1" applyFill="1" applyBorder="1" applyAlignment="1">
      <alignment vertical="top" wrapText="1"/>
    </xf>
    <xf numFmtId="2" fontId="0" fillId="0" borderId="0" xfId="0" applyNumberFormat="1" applyFont="1" applyFill="1"/>
    <xf numFmtId="0" fontId="6" fillId="0" borderId="6" xfId="0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justify" vertical="top" wrapText="1"/>
    </xf>
    <xf numFmtId="3" fontId="6" fillId="0" borderId="8" xfId="0" applyNumberFormat="1" applyFont="1" applyFill="1" applyBorder="1" applyAlignment="1">
      <alignment vertical="top" wrapText="1"/>
    </xf>
    <xf numFmtId="3" fontId="6" fillId="0" borderId="8" xfId="0" applyNumberFormat="1" applyFont="1" applyFill="1" applyBorder="1" applyAlignment="1">
      <alignment horizontal="right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3" fontId="6" fillId="0" borderId="9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6"/>
  <sheetViews>
    <sheetView tabSelected="1" view="pageLayout" zoomScale="75" zoomScalePageLayoutView="75" workbookViewId="0">
      <selection activeCell="A2" sqref="A2"/>
    </sheetView>
  </sheetViews>
  <sheetFormatPr baseColWidth="10" defaultRowHeight="17.25" customHeight="1" x14ac:dyDescent="0.2"/>
  <cols>
    <col min="1" max="1" width="10.42578125" customWidth="1"/>
    <col min="2" max="2" width="37.140625" style="67" customWidth="1"/>
    <col min="3" max="3" width="9.5703125" style="62" customWidth="1"/>
    <col min="4" max="4" width="11.5703125" style="71" customWidth="1"/>
    <col min="5" max="5" width="18.5703125" bestFit="1" customWidth="1"/>
    <col min="6" max="6" width="7.42578125" customWidth="1"/>
    <col min="7" max="7" width="15.85546875" bestFit="1" customWidth="1"/>
    <col min="8" max="8" width="7.42578125" customWidth="1"/>
    <col min="9" max="9" width="18.7109375" bestFit="1" customWidth="1"/>
    <col min="10" max="10" width="7.42578125" customWidth="1"/>
    <col min="11" max="11" width="18" bestFit="1" customWidth="1"/>
    <col min="12" max="12" width="7.42578125" customWidth="1"/>
    <col min="13" max="13" width="18.28515625" bestFit="1" customWidth="1"/>
    <col min="14" max="14" width="7.42578125" customWidth="1"/>
    <col min="15" max="15" width="15.85546875" bestFit="1" customWidth="1"/>
    <col min="16" max="16" width="7.28515625" customWidth="1"/>
    <col min="17" max="17" width="17.5703125" bestFit="1" customWidth="1"/>
    <col min="18" max="18" width="7.42578125" customWidth="1"/>
    <col min="19" max="19" width="16" bestFit="1" customWidth="1"/>
    <col min="20" max="20" width="7.42578125" customWidth="1"/>
    <col min="21" max="21" width="16.28515625" bestFit="1" customWidth="1"/>
    <col min="22" max="22" width="7.28515625" customWidth="1"/>
    <col min="23" max="23" width="16.28515625" bestFit="1" customWidth="1"/>
    <col min="24" max="24" width="7.42578125" customWidth="1"/>
    <col min="25" max="25" width="16.28515625" bestFit="1" customWidth="1"/>
    <col min="26" max="26" width="7.28515625" customWidth="1"/>
    <col min="27" max="27" width="16.42578125" bestFit="1" customWidth="1"/>
    <col min="28" max="28" width="7.28515625" customWidth="1"/>
    <col min="29" max="29" width="15.85546875" bestFit="1" customWidth="1"/>
  </cols>
  <sheetData>
    <row r="1" spans="1:30" ht="25.5" customHeight="1" x14ac:dyDescent="0.2">
      <c r="A1" s="99" t="s">
        <v>213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30" ht="16.5" customHeight="1" x14ac:dyDescent="0.2">
      <c r="A2" s="101" t="s">
        <v>0</v>
      </c>
      <c r="B2" s="101"/>
      <c r="C2" s="102" t="s">
        <v>351</v>
      </c>
      <c r="D2" s="102"/>
      <c r="E2" s="102"/>
      <c r="F2" s="102"/>
      <c r="G2" s="1"/>
      <c r="H2" s="1"/>
      <c r="I2" s="2"/>
      <c r="J2" s="2"/>
      <c r="K2" s="2"/>
      <c r="L2" s="2"/>
      <c r="M2" s="3"/>
      <c r="AA2" s="4"/>
    </row>
    <row r="3" spans="1:30" ht="16.5" customHeight="1" x14ac:dyDescent="0.2">
      <c r="A3" s="101" t="s">
        <v>1</v>
      </c>
      <c r="B3" s="101"/>
      <c r="C3" s="102" t="s">
        <v>352</v>
      </c>
      <c r="D3" s="102"/>
      <c r="E3" s="102"/>
      <c r="F3" s="102"/>
      <c r="G3" s="102"/>
      <c r="H3" s="102"/>
      <c r="I3" s="2"/>
      <c r="J3" s="2"/>
      <c r="K3" s="2"/>
      <c r="L3" s="2"/>
      <c r="M3" s="3"/>
      <c r="N3" s="5"/>
      <c r="O3" s="5"/>
      <c r="P3" s="6"/>
      <c r="Q3" s="6"/>
    </row>
    <row r="4" spans="1:30" ht="17.25" customHeight="1" thickBot="1" x14ac:dyDescent="0.25">
      <c r="A4" s="2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3"/>
    </row>
    <row r="5" spans="1:30" s="12" customFormat="1" ht="53.25" customHeight="1" thickBot="1" x14ac:dyDescent="0.25">
      <c r="A5" s="7" t="s">
        <v>2</v>
      </c>
      <c r="B5" s="6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8" t="s">
        <v>9</v>
      </c>
      <c r="I5" s="9" t="s">
        <v>10</v>
      </c>
      <c r="J5" s="8" t="s">
        <v>11</v>
      </c>
      <c r="K5" s="9" t="s">
        <v>12</v>
      </c>
      <c r="L5" s="8" t="s">
        <v>13</v>
      </c>
      <c r="M5" s="9" t="s">
        <v>14</v>
      </c>
      <c r="N5" s="8" t="s">
        <v>15</v>
      </c>
      <c r="O5" s="9" t="s">
        <v>16</v>
      </c>
      <c r="P5" s="8" t="s">
        <v>17</v>
      </c>
      <c r="Q5" s="9" t="s">
        <v>18</v>
      </c>
      <c r="R5" s="8" t="s">
        <v>19</v>
      </c>
      <c r="S5" s="9" t="s">
        <v>20</v>
      </c>
      <c r="T5" s="8" t="s">
        <v>21</v>
      </c>
      <c r="U5" s="9" t="s">
        <v>22</v>
      </c>
      <c r="V5" s="8" t="s">
        <v>23</v>
      </c>
      <c r="W5" s="9" t="s">
        <v>24</v>
      </c>
      <c r="X5" s="8" t="s">
        <v>25</v>
      </c>
      <c r="Y5" s="9" t="s">
        <v>26</v>
      </c>
      <c r="Z5" s="8" t="s">
        <v>27</v>
      </c>
      <c r="AA5" s="10" t="s">
        <v>28</v>
      </c>
      <c r="AB5" s="8" t="s">
        <v>29</v>
      </c>
      <c r="AC5" s="11" t="s">
        <v>30</v>
      </c>
    </row>
    <row r="6" spans="1:30" ht="17.25" customHeight="1" x14ac:dyDescent="0.2">
      <c r="A6" s="13">
        <v>2000</v>
      </c>
      <c r="B6" s="13" t="s">
        <v>31</v>
      </c>
      <c r="C6" s="14"/>
      <c r="D6" s="15"/>
      <c r="E6" s="16">
        <f>+E7+E94+E105+E139+E145+E150+E164</f>
        <v>2668381.4700000002</v>
      </c>
      <c r="F6" s="16"/>
      <c r="G6" s="16">
        <f>SUM(G7+G94+G105+G139+G145+G150+G164)</f>
        <v>350227.41000000003</v>
      </c>
      <c r="H6" s="16"/>
      <c r="I6" s="16">
        <f>SUM(I7+I94+I105+I139+I145+I150+I164)</f>
        <v>249226.53999999998</v>
      </c>
      <c r="J6" s="16"/>
      <c r="K6" s="16">
        <f>SUM(K7+K94+K105+K139+K145+K150+K164)</f>
        <v>199027.25</v>
      </c>
      <c r="L6" s="16"/>
      <c r="M6" s="16">
        <f>SUM(M7+M94+M105+M139+M145+M150+M164)</f>
        <v>283461.83999999997</v>
      </c>
      <c r="N6" s="16"/>
      <c r="O6" s="16">
        <f>SUM(O7+O94+O105+O139+O145+O150+O164)</f>
        <v>191817.84</v>
      </c>
      <c r="P6" s="16"/>
      <c r="Q6" s="16">
        <f>SUM(Q7+Q94+Q105+Q139+Q145+Q150+Q164)</f>
        <v>271573.48</v>
      </c>
      <c r="R6" s="16"/>
      <c r="S6" s="16">
        <f>SUM(S7+S94+S105+S139+S145+S150+S164)</f>
        <v>223140.82</v>
      </c>
      <c r="T6" s="16"/>
      <c r="U6" s="16">
        <f>SUM(U7+U94+U105+U139+U145+U150+U164)</f>
        <v>215482.84</v>
      </c>
      <c r="V6" s="16"/>
      <c r="W6" s="16">
        <f>SUM(W7+W94+W105+W139+W145+W150+W164)</f>
        <v>172363.84</v>
      </c>
      <c r="X6" s="16"/>
      <c r="Y6" s="16">
        <f>SUM(Y7+Y94+Y105+Y139+Y145+Y150+Y164)</f>
        <v>212564.13</v>
      </c>
      <c r="Z6" s="16"/>
      <c r="AA6" s="16">
        <f>SUM(AA7+AA94+AA105+AA139+AA145+AA150+AA164)</f>
        <v>174048.84</v>
      </c>
      <c r="AB6" s="16"/>
      <c r="AC6" s="16">
        <f>SUM(AC7+AC94+AC105+AC139+AC145+AC150+AC164)</f>
        <v>178739.84</v>
      </c>
      <c r="AD6" s="17"/>
    </row>
    <row r="7" spans="1:30" ht="22.5" customHeight="1" x14ac:dyDescent="0.2">
      <c r="A7" s="18">
        <v>2100</v>
      </c>
      <c r="B7" s="19" t="s">
        <v>32</v>
      </c>
      <c r="C7" s="20"/>
      <c r="D7" s="21"/>
      <c r="E7" s="22">
        <f>E8+E53+E55+E57+E66+E68</f>
        <v>452396.48</v>
      </c>
      <c r="F7" s="22"/>
      <c r="G7" s="22">
        <f>G8+G53+G55+G57+G66+G68</f>
        <v>42907.12</v>
      </c>
      <c r="H7" s="22"/>
      <c r="I7" s="22">
        <f>I8+I53+I55+I57+I66+I68</f>
        <v>33994.120000000003</v>
      </c>
      <c r="J7" s="22"/>
      <c r="K7" s="22">
        <f>K8+K53+K55+K57+K66+K68</f>
        <v>44449.240000000005</v>
      </c>
      <c r="L7" s="22"/>
      <c r="M7" s="22">
        <f>M8+M53+M55+M57+M66+M68</f>
        <v>35398.120000000003</v>
      </c>
      <c r="N7" s="22"/>
      <c r="O7" s="22">
        <f>O8+O53+O55+O57+O66+O68</f>
        <v>41060.120000000003</v>
      </c>
      <c r="P7" s="22"/>
      <c r="Q7" s="22">
        <f>Q8+Q53+Q55+Q57+Q66+Q68</f>
        <v>37017.120000000003</v>
      </c>
      <c r="R7" s="22"/>
      <c r="S7" s="22">
        <f>S8+S53+S55+S57+S66+S68</f>
        <v>39045.240000000005</v>
      </c>
      <c r="T7" s="22"/>
      <c r="U7" s="22">
        <f>U8+U53+U55+U57+U66+U68</f>
        <v>37302.120000000003</v>
      </c>
      <c r="V7" s="22"/>
      <c r="W7" s="22">
        <f>W8+W53+W55+W57+W66+W68</f>
        <v>37035.120000000003</v>
      </c>
      <c r="X7" s="22"/>
      <c r="Y7" s="22">
        <f>Y8+Y53+Y55+Y57+Y66+Y68</f>
        <v>35102.120000000003</v>
      </c>
      <c r="Z7" s="22"/>
      <c r="AA7" s="22">
        <f>AA8+AA53+AA55+AA57+AA66+AA68</f>
        <v>36692.120000000003</v>
      </c>
      <c r="AB7" s="22"/>
      <c r="AC7" s="22">
        <f>AC8+AC53+AC55+AC57+AC66+AC68</f>
        <v>32977.120000000003</v>
      </c>
      <c r="AD7" s="17"/>
    </row>
    <row r="8" spans="1:30" ht="23.25" customHeight="1" x14ac:dyDescent="0.2">
      <c r="A8" s="23">
        <v>211</v>
      </c>
      <c r="B8" s="19" t="s">
        <v>33</v>
      </c>
      <c r="C8" s="23"/>
      <c r="D8" s="18"/>
      <c r="E8" s="24">
        <f>SUM(E9:E52)</f>
        <v>156662.47999999998</v>
      </c>
      <c r="F8" s="22"/>
      <c r="G8" s="24">
        <f>SUM(G9:G52)</f>
        <v>15044.62</v>
      </c>
      <c r="H8" s="25"/>
      <c r="I8" s="24">
        <f>SUM(I9:I52)</f>
        <v>12332.62</v>
      </c>
      <c r="J8" s="25"/>
      <c r="K8" s="24">
        <f>SUM(K9:K52)</f>
        <v>13841.740000000002</v>
      </c>
      <c r="L8" s="25"/>
      <c r="M8" s="24">
        <f>SUM(M9:M52)</f>
        <v>13068.62</v>
      </c>
      <c r="N8" s="25"/>
      <c r="O8" s="24">
        <f>SUM(O9:O52)</f>
        <v>12682.62</v>
      </c>
      <c r="P8" s="25"/>
      <c r="Q8" s="24">
        <f>SUM(Q9:Q52)</f>
        <v>12697.62</v>
      </c>
      <c r="R8" s="25"/>
      <c r="S8" s="24">
        <f>SUM(S9:S52)</f>
        <v>14387.740000000002</v>
      </c>
      <c r="T8" s="25"/>
      <c r="U8" s="24">
        <f>SUM(U9:U52)</f>
        <v>12332.62</v>
      </c>
      <c r="V8" s="25"/>
      <c r="W8" s="24">
        <f>SUM(W9:W52)</f>
        <v>12697.62</v>
      </c>
      <c r="X8" s="25"/>
      <c r="Y8" s="24">
        <f>SUM(Y9:Y52)</f>
        <v>12957.62</v>
      </c>
      <c r="Z8" s="25"/>
      <c r="AA8" s="24">
        <f>SUM(AA9:AA52)</f>
        <v>12504.62</v>
      </c>
      <c r="AB8" s="25"/>
      <c r="AC8" s="24">
        <f>SUM(AC9:AC52)</f>
        <v>12697.62</v>
      </c>
      <c r="AD8" s="17"/>
    </row>
    <row r="9" spans="1:30" s="81" customFormat="1" ht="15" customHeight="1" x14ac:dyDescent="0.2">
      <c r="A9" s="104"/>
      <c r="B9" s="105" t="s">
        <v>214</v>
      </c>
      <c r="C9" s="106">
        <v>96</v>
      </c>
      <c r="D9" s="85" t="s">
        <v>35</v>
      </c>
      <c r="E9" s="107">
        <f t="shared" ref="E9:E67" si="0">SUM(G9,I9,K9,M9,O9,Q9,S9,U9,W9,Y9,AA9,AC9)</f>
        <v>2640</v>
      </c>
      <c r="F9" s="113">
        <v>8</v>
      </c>
      <c r="G9" s="108">
        <v>220</v>
      </c>
      <c r="H9" s="113">
        <v>8</v>
      </c>
      <c r="I9" s="108">
        <v>220</v>
      </c>
      <c r="J9" s="113">
        <v>8</v>
      </c>
      <c r="K9" s="108">
        <v>220</v>
      </c>
      <c r="L9" s="113">
        <v>8</v>
      </c>
      <c r="M9" s="108">
        <v>220</v>
      </c>
      <c r="N9" s="113">
        <v>8</v>
      </c>
      <c r="O9" s="108">
        <v>220</v>
      </c>
      <c r="P9" s="113">
        <v>8</v>
      </c>
      <c r="Q9" s="108">
        <v>220</v>
      </c>
      <c r="R9" s="113">
        <v>8</v>
      </c>
      <c r="S9" s="108">
        <v>220</v>
      </c>
      <c r="T9" s="113">
        <v>8</v>
      </c>
      <c r="U9" s="108">
        <v>220</v>
      </c>
      <c r="V9" s="113">
        <v>8</v>
      </c>
      <c r="W9" s="108">
        <v>220</v>
      </c>
      <c r="X9" s="113">
        <v>8</v>
      </c>
      <c r="Y9" s="108">
        <v>220</v>
      </c>
      <c r="Z9" s="113">
        <v>8</v>
      </c>
      <c r="AA9" s="108">
        <v>220</v>
      </c>
      <c r="AB9" s="113">
        <v>8</v>
      </c>
      <c r="AC9" s="108">
        <v>220</v>
      </c>
      <c r="AD9" s="88"/>
    </row>
    <row r="10" spans="1:30" s="81" customFormat="1" ht="13.5" customHeight="1" x14ac:dyDescent="0.2">
      <c r="A10" s="104"/>
      <c r="B10" s="105" t="s">
        <v>36</v>
      </c>
      <c r="C10" s="106">
        <v>72</v>
      </c>
      <c r="D10" s="85" t="s">
        <v>35</v>
      </c>
      <c r="E10" s="107">
        <f t="shared" si="0"/>
        <v>1440</v>
      </c>
      <c r="F10" s="113">
        <v>6</v>
      </c>
      <c r="G10" s="108">
        <v>120</v>
      </c>
      <c r="H10" s="113">
        <v>6</v>
      </c>
      <c r="I10" s="108">
        <v>120</v>
      </c>
      <c r="J10" s="113">
        <v>6</v>
      </c>
      <c r="K10" s="108">
        <v>120</v>
      </c>
      <c r="L10" s="113">
        <v>6</v>
      </c>
      <c r="M10" s="108">
        <v>120</v>
      </c>
      <c r="N10" s="113">
        <v>6</v>
      </c>
      <c r="O10" s="108">
        <v>120</v>
      </c>
      <c r="P10" s="113">
        <v>6</v>
      </c>
      <c r="Q10" s="108">
        <v>120</v>
      </c>
      <c r="R10" s="113">
        <v>6</v>
      </c>
      <c r="S10" s="108">
        <v>120</v>
      </c>
      <c r="T10" s="113">
        <v>6</v>
      </c>
      <c r="U10" s="108">
        <v>120</v>
      </c>
      <c r="V10" s="113">
        <v>6</v>
      </c>
      <c r="W10" s="108">
        <v>120</v>
      </c>
      <c r="X10" s="113">
        <v>6</v>
      </c>
      <c r="Y10" s="108">
        <v>120</v>
      </c>
      <c r="Z10" s="113">
        <v>6</v>
      </c>
      <c r="AA10" s="108">
        <v>120</v>
      </c>
      <c r="AB10" s="113">
        <v>6</v>
      </c>
      <c r="AC10" s="108">
        <v>120</v>
      </c>
      <c r="AD10" s="88"/>
    </row>
    <row r="11" spans="1:30" s="81" customFormat="1" ht="25.5" customHeight="1" x14ac:dyDescent="0.2">
      <c r="A11" s="104"/>
      <c r="B11" s="105" t="s">
        <v>37</v>
      </c>
      <c r="C11" s="106">
        <v>15</v>
      </c>
      <c r="D11" s="85" t="s">
        <v>35</v>
      </c>
      <c r="E11" s="107">
        <f t="shared" si="0"/>
        <v>600</v>
      </c>
      <c r="F11" s="113">
        <v>4</v>
      </c>
      <c r="G11" s="108">
        <v>160</v>
      </c>
      <c r="H11" s="113">
        <v>1</v>
      </c>
      <c r="I11" s="108">
        <v>40</v>
      </c>
      <c r="J11" s="113">
        <v>1</v>
      </c>
      <c r="K11" s="108">
        <v>40</v>
      </c>
      <c r="L11" s="113">
        <v>1</v>
      </c>
      <c r="M11" s="108">
        <v>40</v>
      </c>
      <c r="N11" s="113">
        <v>1</v>
      </c>
      <c r="O11" s="108">
        <v>40</v>
      </c>
      <c r="P11" s="113">
        <v>1</v>
      </c>
      <c r="Q11" s="108">
        <v>40</v>
      </c>
      <c r="R11" s="113">
        <v>1</v>
      </c>
      <c r="S11" s="108">
        <v>40</v>
      </c>
      <c r="T11" s="113">
        <v>1</v>
      </c>
      <c r="U11" s="108">
        <v>40</v>
      </c>
      <c r="V11" s="113">
        <v>1</v>
      </c>
      <c r="W11" s="108">
        <v>40</v>
      </c>
      <c r="X11" s="113">
        <v>1</v>
      </c>
      <c r="Y11" s="108">
        <v>40</v>
      </c>
      <c r="Z11" s="113">
        <v>1</v>
      </c>
      <c r="AA11" s="108">
        <v>40</v>
      </c>
      <c r="AB11" s="113">
        <v>1</v>
      </c>
      <c r="AC11" s="108">
        <v>40</v>
      </c>
      <c r="AD11" s="88"/>
    </row>
    <row r="12" spans="1:30" s="81" customFormat="1" ht="12.75" customHeight="1" x14ac:dyDescent="0.2">
      <c r="A12" s="108"/>
      <c r="B12" s="105" t="s">
        <v>150</v>
      </c>
      <c r="C12" s="106">
        <v>60</v>
      </c>
      <c r="D12" s="85" t="s">
        <v>146</v>
      </c>
      <c r="E12" s="107">
        <f t="shared" si="0"/>
        <v>47940</v>
      </c>
      <c r="F12" s="113">
        <v>5</v>
      </c>
      <c r="G12" s="108">
        <v>3995</v>
      </c>
      <c r="H12" s="113">
        <v>5</v>
      </c>
      <c r="I12" s="108">
        <v>3995</v>
      </c>
      <c r="J12" s="113">
        <v>5</v>
      </c>
      <c r="K12" s="108">
        <v>3995</v>
      </c>
      <c r="L12" s="113">
        <v>5</v>
      </c>
      <c r="M12" s="108">
        <v>3995</v>
      </c>
      <c r="N12" s="113">
        <v>5</v>
      </c>
      <c r="O12" s="108">
        <v>3995</v>
      </c>
      <c r="P12" s="113">
        <v>5</v>
      </c>
      <c r="Q12" s="108">
        <v>3995</v>
      </c>
      <c r="R12" s="113">
        <v>5</v>
      </c>
      <c r="S12" s="108">
        <v>3995</v>
      </c>
      <c r="T12" s="113">
        <v>5</v>
      </c>
      <c r="U12" s="108">
        <v>3995</v>
      </c>
      <c r="V12" s="113">
        <v>5</v>
      </c>
      <c r="W12" s="108">
        <v>3995</v>
      </c>
      <c r="X12" s="113">
        <v>5</v>
      </c>
      <c r="Y12" s="108">
        <v>3995</v>
      </c>
      <c r="Z12" s="113">
        <v>5</v>
      </c>
      <c r="AA12" s="108">
        <v>3995</v>
      </c>
      <c r="AB12" s="113">
        <v>5</v>
      </c>
      <c r="AC12" s="108">
        <v>3995</v>
      </c>
      <c r="AD12" s="88"/>
    </row>
    <row r="13" spans="1:30" s="81" customFormat="1" ht="12.75" customHeight="1" x14ac:dyDescent="0.2">
      <c r="A13" s="104"/>
      <c r="B13" s="105" t="s">
        <v>151</v>
      </c>
      <c r="C13" s="106">
        <v>15</v>
      </c>
      <c r="D13" s="85" t="s">
        <v>146</v>
      </c>
      <c r="E13" s="107">
        <f t="shared" si="0"/>
        <v>13050</v>
      </c>
      <c r="F13" s="113">
        <v>2</v>
      </c>
      <c r="G13" s="108">
        <v>1740</v>
      </c>
      <c r="H13" s="113">
        <v>1</v>
      </c>
      <c r="I13" s="108">
        <v>870</v>
      </c>
      <c r="J13" s="113">
        <v>2</v>
      </c>
      <c r="K13" s="108">
        <v>1740</v>
      </c>
      <c r="L13" s="113">
        <v>1</v>
      </c>
      <c r="M13" s="108">
        <v>870</v>
      </c>
      <c r="N13" s="113">
        <v>1</v>
      </c>
      <c r="O13" s="108">
        <v>870</v>
      </c>
      <c r="P13" s="113">
        <v>1</v>
      </c>
      <c r="Q13" s="108">
        <v>870</v>
      </c>
      <c r="R13" s="113">
        <v>2</v>
      </c>
      <c r="S13" s="108">
        <v>1740</v>
      </c>
      <c r="T13" s="113">
        <v>1</v>
      </c>
      <c r="U13" s="108">
        <v>870</v>
      </c>
      <c r="V13" s="113">
        <v>1</v>
      </c>
      <c r="W13" s="108">
        <v>870</v>
      </c>
      <c r="X13" s="113">
        <v>1</v>
      </c>
      <c r="Y13" s="108">
        <v>870</v>
      </c>
      <c r="Z13" s="113">
        <v>1</v>
      </c>
      <c r="AA13" s="108">
        <v>870</v>
      </c>
      <c r="AB13" s="113">
        <v>1</v>
      </c>
      <c r="AC13" s="108">
        <v>870</v>
      </c>
      <c r="AD13" s="88"/>
    </row>
    <row r="14" spans="1:30" s="81" customFormat="1" ht="12" customHeight="1" x14ac:dyDescent="0.2">
      <c r="A14" s="104"/>
      <c r="B14" s="105" t="s">
        <v>38</v>
      </c>
      <c r="C14" s="106">
        <v>60</v>
      </c>
      <c r="D14" s="85" t="s">
        <v>35</v>
      </c>
      <c r="E14" s="107">
        <f t="shared" si="0"/>
        <v>1860</v>
      </c>
      <c r="F14" s="113">
        <v>5</v>
      </c>
      <c r="G14" s="108">
        <v>155</v>
      </c>
      <c r="H14" s="113">
        <v>5</v>
      </c>
      <c r="I14" s="108">
        <v>155</v>
      </c>
      <c r="J14" s="113">
        <v>5</v>
      </c>
      <c r="K14" s="108">
        <v>155</v>
      </c>
      <c r="L14" s="113">
        <v>5</v>
      </c>
      <c r="M14" s="108">
        <v>155</v>
      </c>
      <c r="N14" s="113">
        <v>5</v>
      </c>
      <c r="O14" s="108">
        <v>155</v>
      </c>
      <c r="P14" s="113">
        <v>5</v>
      </c>
      <c r="Q14" s="108">
        <v>155</v>
      </c>
      <c r="R14" s="113">
        <v>5</v>
      </c>
      <c r="S14" s="108">
        <v>155</v>
      </c>
      <c r="T14" s="113">
        <v>5</v>
      </c>
      <c r="U14" s="108">
        <v>155</v>
      </c>
      <c r="V14" s="113">
        <v>5</v>
      </c>
      <c r="W14" s="108">
        <v>155</v>
      </c>
      <c r="X14" s="113">
        <v>5</v>
      </c>
      <c r="Y14" s="108">
        <v>155</v>
      </c>
      <c r="Z14" s="113">
        <v>5</v>
      </c>
      <c r="AA14" s="108">
        <v>155</v>
      </c>
      <c r="AB14" s="113">
        <v>5</v>
      </c>
      <c r="AC14" s="108">
        <v>155</v>
      </c>
      <c r="AD14" s="88"/>
    </row>
    <row r="15" spans="1:30" s="81" customFormat="1" ht="12.75" customHeight="1" x14ac:dyDescent="0.2">
      <c r="A15" s="104"/>
      <c r="B15" s="105" t="s">
        <v>39</v>
      </c>
      <c r="C15" s="106">
        <v>36</v>
      </c>
      <c r="D15" s="85" t="s">
        <v>35</v>
      </c>
      <c r="E15" s="107">
        <f t="shared" si="0"/>
        <v>3240</v>
      </c>
      <c r="F15" s="113">
        <v>3</v>
      </c>
      <c r="G15" s="108">
        <v>270</v>
      </c>
      <c r="H15" s="113">
        <v>3</v>
      </c>
      <c r="I15" s="108">
        <v>270</v>
      </c>
      <c r="J15" s="113">
        <v>3</v>
      </c>
      <c r="K15" s="108">
        <v>270</v>
      </c>
      <c r="L15" s="113">
        <v>3</v>
      </c>
      <c r="M15" s="108">
        <v>270</v>
      </c>
      <c r="N15" s="113">
        <v>3</v>
      </c>
      <c r="O15" s="108">
        <v>270</v>
      </c>
      <c r="P15" s="113">
        <v>3</v>
      </c>
      <c r="Q15" s="108">
        <v>270</v>
      </c>
      <c r="R15" s="113">
        <v>3</v>
      </c>
      <c r="S15" s="108">
        <v>270</v>
      </c>
      <c r="T15" s="113">
        <v>3</v>
      </c>
      <c r="U15" s="108">
        <v>270</v>
      </c>
      <c r="V15" s="113">
        <v>3</v>
      </c>
      <c r="W15" s="108">
        <v>270</v>
      </c>
      <c r="X15" s="113">
        <v>3</v>
      </c>
      <c r="Y15" s="108">
        <v>270</v>
      </c>
      <c r="Z15" s="113">
        <v>3</v>
      </c>
      <c r="AA15" s="108">
        <v>270</v>
      </c>
      <c r="AB15" s="113">
        <v>3</v>
      </c>
      <c r="AC15" s="108">
        <v>270</v>
      </c>
      <c r="AD15" s="88"/>
    </row>
    <row r="16" spans="1:30" s="81" customFormat="1" ht="12.75" customHeight="1" x14ac:dyDescent="0.2">
      <c r="A16" s="104"/>
      <c r="B16" s="105" t="s">
        <v>152</v>
      </c>
      <c r="C16" s="106">
        <v>120</v>
      </c>
      <c r="D16" s="85" t="s">
        <v>146</v>
      </c>
      <c r="E16" s="107">
        <f>+G16+I16+K16+M16+O16+Q16+S16+U16+W16+Y16+AA16+AC16</f>
        <v>8400</v>
      </c>
      <c r="F16" s="113">
        <v>10</v>
      </c>
      <c r="G16" s="108">
        <v>700</v>
      </c>
      <c r="H16" s="113">
        <v>10</v>
      </c>
      <c r="I16" s="108">
        <v>700</v>
      </c>
      <c r="J16" s="113">
        <v>10</v>
      </c>
      <c r="K16" s="108">
        <v>700</v>
      </c>
      <c r="L16" s="113">
        <v>10</v>
      </c>
      <c r="M16" s="108">
        <v>700</v>
      </c>
      <c r="N16" s="113">
        <v>10</v>
      </c>
      <c r="O16" s="108">
        <v>700</v>
      </c>
      <c r="P16" s="113">
        <v>10</v>
      </c>
      <c r="Q16" s="108">
        <v>700</v>
      </c>
      <c r="R16" s="113">
        <v>10</v>
      </c>
      <c r="S16" s="108">
        <v>700</v>
      </c>
      <c r="T16" s="113">
        <v>10</v>
      </c>
      <c r="U16" s="108">
        <v>700</v>
      </c>
      <c r="V16" s="113">
        <v>10</v>
      </c>
      <c r="W16" s="108">
        <v>700</v>
      </c>
      <c r="X16" s="113">
        <v>10</v>
      </c>
      <c r="Y16" s="108">
        <v>700</v>
      </c>
      <c r="Z16" s="113">
        <v>10</v>
      </c>
      <c r="AA16" s="108">
        <v>700</v>
      </c>
      <c r="AB16" s="113">
        <v>10</v>
      </c>
      <c r="AC16" s="108">
        <v>700</v>
      </c>
      <c r="AD16" s="88"/>
    </row>
    <row r="17" spans="1:30" s="81" customFormat="1" ht="12.75" customHeight="1" x14ac:dyDescent="0.2">
      <c r="A17" s="104"/>
      <c r="B17" s="105" t="s">
        <v>153</v>
      </c>
      <c r="C17" s="106">
        <v>180</v>
      </c>
      <c r="D17" s="85" t="s">
        <v>35</v>
      </c>
      <c r="E17" s="107">
        <f t="shared" si="0"/>
        <v>12600</v>
      </c>
      <c r="F17" s="113">
        <v>15</v>
      </c>
      <c r="G17" s="108">
        <v>1050</v>
      </c>
      <c r="H17" s="113">
        <v>15</v>
      </c>
      <c r="I17" s="108">
        <v>1050</v>
      </c>
      <c r="J17" s="113">
        <v>15</v>
      </c>
      <c r="K17" s="108">
        <v>1050</v>
      </c>
      <c r="L17" s="113">
        <v>15</v>
      </c>
      <c r="M17" s="108">
        <v>1050</v>
      </c>
      <c r="N17" s="113">
        <v>15</v>
      </c>
      <c r="O17" s="108">
        <v>1050</v>
      </c>
      <c r="P17" s="113">
        <v>15</v>
      </c>
      <c r="Q17" s="108">
        <v>1050</v>
      </c>
      <c r="R17" s="113">
        <v>15</v>
      </c>
      <c r="S17" s="108">
        <v>1050</v>
      </c>
      <c r="T17" s="113">
        <v>15</v>
      </c>
      <c r="U17" s="108">
        <v>1050</v>
      </c>
      <c r="V17" s="113">
        <v>15</v>
      </c>
      <c r="W17" s="108">
        <v>1050</v>
      </c>
      <c r="X17" s="113">
        <v>15</v>
      </c>
      <c r="Y17" s="108">
        <v>1050</v>
      </c>
      <c r="Z17" s="113">
        <v>15</v>
      </c>
      <c r="AA17" s="108">
        <v>1050</v>
      </c>
      <c r="AB17" s="113">
        <v>15</v>
      </c>
      <c r="AC17" s="108">
        <v>1050</v>
      </c>
      <c r="AD17" s="88"/>
    </row>
    <row r="18" spans="1:30" s="81" customFormat="1" ht="11.25" customHeight="1" x14ac:dyDescent="0.2">
      <c r="A18" s="104"/>
      <c r="B18" s="105" t="s">
        <v>154</v>
      </c>
      <c r="C18" s="106">
        <v>0</v>
      </c>
      <c r="D18" s="85" t="s">
        <v>146</v>
      </c>
      <c r="E18" s="107">
        <f t="shared" si="0"/>
        <v>375</v>
      </c>
      <c r="F18" s="113">
        <v>2</v>
      </c>
      <c r="G18" s="108">
        <v>150</v>
      </c>
      <c r="H18" s="113">
        <v>0</v>
      </c>
      <c r="I18" s="108">
        <v>0</v>
      </c>
      <c r="J18" s="113">
        <v>0</v>
      </c>
      <c r="K18" s="108">
        <v>0</v>
      </c>
      <c r="L18" s="113">
        <v>1</v>
      </c>
      <c r="M18" s="108">
        <v>75</v>
      </c>
      <c r="N18" s="113">
        <v>0</v>
      </c>
      <c r="O18" s="108">
        <v>0</v>
      </c>
      <c r="P18" s="113">
        <v>0</v>
      </c>
      <c r="Q18" s="108">
        <v>0</v>
      </c>
      <c r="R18" s="113">
        <v>1</v>
      </c>
      <c r="S18" s="108">
        <v>150</v>
      </c>
      <c r="T18" s="113">
        <v>0</v>
      </c>
      <c r="U18" s="108">
        <v>0</v>
      </c>
      <c r="V18" s="113">
        <v>0</v>
      </c>
      <c r="W18" s="108">
        <v>0</v>
      </c>
      <c r="X18" s="113">
        <v>0</v>
      </c>
      <c r="Y18" s="108">
        <v>0</v>
      </c>
      <c r="Z18" s="113">
        <v>0</v>
      </c>
      <c r="AA18" s="108">
        <v>0</v>
      </c>
      <c r="AB18" s="113">
        <v>0</v>
      </c>
      <c r="AC18" s="108">
        <v>0</v>
      </c>
      <c r="AD18" s="88"/>
    </row>
    <row r="19" spans="1:30" s="81" customFormat="1" ht="15" customHeight="1" x14ac:dyDescent="0.2">
      <c r="A19" s="104"/>
      <c r="B19" s="105" t="s">
        <v>215</v>
      </c>
      <c r="C19" s="106">
        <f t="shared" ref="C19:C38" si="1">F19+H19+J19+L19+N19+P19+R19+T19+V19+X19+Z19+AB19</f>
        <v>600</v>
      </c>
      <c r="D19" s="85" t="s">
        <v>35</v>
      </c>
      <c r="E19" s="107">
        <f t="shared" si="0"/>
        <v>3000</v>
      </c>
      <c r="F19" s="113">
        <v>50</v>
      </c>
      <c r="G19" s="108">
        <v>250</v>
      </c>
      <c r="H19" s="113">
        <v>50</v>
      </c>
      <c r="I19" s="108">
        <v>250</v>
      </c>
      <c r="J19" s="113">
        <v>50</v>
      </c>
      <c r="K19" s="108">
        <v>250</v>
      </c>
      <c r="L19" s="113">
        <v>50</v>
      </c>
      <c r="M19" s="108">
        <v>250</v>
      </c>
      <c r="N19" s="113">
        <v>50</v>
      </c>
      <c r="O19" s="108">
        <v>250</v>
      </c>
      <c r="P19" s="113">
        <v>50</v>
      </c>
      <c r="Q19" s="108">
        <v>250</v>
      </c>
      <c r="R19" s="113">
        <v>50</v>
      </c>
      <c r="S19" s="108">
        <v>250</v>
      </c>
      <c r="T19" s="113">
        <v>50</v>
      </c>
      <c r="U19" s="108">
        <v>250</v>
      </c>
      <c r="V19" s="113">
        <v>50</v>
      </c>
      <c r="W19" s="108">
        <v>250</v>
      </c>
      <c r="X19" s="113">
        <v>50</v>
      </c>
      <c r="Y19" s="108">
        <v>250</v>
      </c>
      <c r="Z19" s="113">
        <v>50</v>
      </c>
      <c r="AA19" s="108">
        <v>250</v>
      </c>
      <c r="AB19" s="113">
        <v>50</v>
      </c>
      <c r="AC19" s="108">
        <v>250</v>
      </c>
      <c r="AD19" s="88"/>
    </row>
    <row r="20" spans="1:30" s="81" customFormat="1" ht="15" customHeight="1" x14ac:dyDescent="0.2">
      <c r="A20" s="104"/>
      <c r="B20" s="105" t="s">
        <v>143</v>
      </c>
      <c r="C20" s="106">
        <f t="shared" si="1"/>
        <v>168</v>
      </c>
      <c r="D20" s="85" t="s">
        <v>35</v>
      </c>
      <c r="E20" s="107">
        <f t="shared" si="0"/>
        <v>504</v>
      </c>
      <c r="F20" s="113">
        <v>14</v>
      </c>
      <c r="G20" s="108">
        <v>42</v>
      </c>
      <c r="H20" s="113">
        <v>14</v>
      </c>
      <c r="I20" s="108">
        <v>42</v>
      </c>
      <c r="J20" s="113">
        <v>14</v>
      </c>
      <c r="K20" s="108">
        <v>42</v>
      </c>
      <c r="L20" s="113">
        <v>14</v>
      </c>
      <c r="M20" s="108">
        <v>42</v>
      </c>
      <c r="N20" s="113">
        <v>14</v>
      </c>
      <c r="O20" s="108">
        <v>42</v>
      </c>
      <c r="P20" s="113">
        <v>14</v>
      </c>
      <c r="Q20" s="108">
        <v>42</v>
      </c>
      <c r="R20" s="113">
        <v>14</v>
      </c>
      <c r="S20" s="108">
        <v>42</v>
      </c>
      <c r="T20" s="113">
        <v>14</v>
      </c>
      <c r="U20" s="108">
        <v>42</v>
      </c>
      <c r="V20" s="113">
        <v>14</v>
      </c>
      <c r="W20" s="108">
        <v>42</v>
      </c>
      <c r="X20" s="113">
        <v>14</v>
      </c>
      <c r="Y20" s="108">
        <v>42</v>
      </c>
      <c r="Z20" s="113">
        <v>14</v>
      </c>
      <c r="AA20" s="108">
        <v>42</v>
      </c>
      <c r="AB20" s="113">
        <v>14</v>
      </c>
      <c r="AC20" s="108">
        <v>42</v>
      </c>
      <c r="AD20" s="88"/>
    </row>
    <row r="21" spans="1:30" s="81" customFormat="1" ht="15" customHeight="1" x14ac:dyDescent="0.2">
      <c r="A21" s="104"/>
      <c r="B21" s="105" t="s">
        <v>40</v>
      </c>
      <c r="C21" s="106">
        <f t="shared" si="1"/>
        <v>12</v>
      </c>
      <c r="D21" s="85" t="s">
        <v>146</v>
      </c>
      <c r="E21" s="107">
        <f t="shared" si="0"/>
        <v>1200</v>
      </c>
      <c r="F21" s="113">
        <v>1</v>
      </c>
      <c r="G21" s="108">
        <v>100</v>
      </c>
      <c r="H21" s="113">
        <v>1</v>
      </c>
      <c r="I21" s="108">
        <v>100</v>
      </c>
      <c r="J21" s="113">
        <v>1</v>
      </c>
      <c r="K21" s="108">
        <v>100</v>
      </c>
      <c r="L21" s="113">
        <v>1</v>
      </c>
      <c r="M21" s="108">
        <v>100</v>
      </c>
      <c r="N21" s="113">
        <v>1</v>
      </c>
      <c r="O21" s="108">
        <v>100</v>
      </c>
      <c r="P21" s="113">
        <v>1</v>
      </c>
      <c r="Q21" s="108">
        <v>100</v>
      </c>
      <c r="R21" s="113">
        <v>1</v>
      </c>
      <c r="S21" s="108">
        <v>100</v>
      </c>
      <c r="T21" s="113">
        <v>1</v>
      </c>
      <c r="U21" s="108">
        <v>100</v>
      </c>
      <c r="V21" s="113">
        <v>1</v>
      </c>
      <c r="W21" s="108">
        <v>100</v>
      </c>
      <c r="X21" s="113">
        <v>1</v>
      </c>
      <c r="Y21" s="108">
        <v>100</v>
      </c>
      <c r="Z21" s="113">
        <v>1</v>
      </c>
      <c r="AA21" s="108">
        <v>100</v>
      </c>
      <c r="AB21" s="113">
        <v>1</v>
      </c>
      <c r="AC21" s="108">
        <v>100</v>
      </c>
      <c r="AD21" s="88"/>
    </row>
    <row r="22" spans="1:30" s="81" customFormat="1" ht="13.5" customHeight="1" x14ac:dyDescent="0.2">
      <c r="A22" s="104"/>
      <c r="B22" s="105" t="s">
        <v>41</v>
      </c>
      <c r="C22" s="106">
        <f t="shared" si="1"/>
        <v>60</v>
      </c>
      <c r="D22" s="85" t="s">
        <v>146</v>
      </c>
      <c r="E22" s="107">
        <f t="shared" si="0"/>
        <v>1200</v>
      </c>
      <c r="F22" s="113">
        <v>5</v>
      </c>
      <c r="G22" s="108">
        <v>100</v>
      </c>
      <c r="H22" s="113">
        <v>5</v>
      </c>
      <c r="I22" s="108">
        <v>100</v>
      </c>
      <c r="J22" s="113">
        <v>5</v>
      </c>
      <c r="K22" s="108">
        <v>100</v>
      </c>
      <c r="L22" s="113">
        <v>5</v>
      </c>
      <c r="M22" s="108">
        <v>100</v>
      </c>
      <c r="N22" s="113">
        <v>5</v>
      </c>
      <c r="O22" s="108">
        <v>100</v>
      </c>
      <c r="P22" s="113">
        <v>5</v>
      </c>
      <c r="Q22" s="108">
        <v>100</v>
      </c>
      <c r="R22" s="113">
        <v>5</v>
      </c>
      <c r="S22" s="108">
        <v>100</v>
      </c>
      <c r="T22" s="113">
        <v>5</v>
      </c>
      <c r="U22" s="108">
        <v>100</v>
      </c>
      <c r="V22" s="113">
        <v>5</v>
      </c>
      <c r="W22" s="108">
        <v>100</v>
      </c>
      <c r="X22" s="113">
        <v>5</v>
      </c>
      <c r="Y22" s="108">
        <v>100</v>
      </c>
      <c r="Z22" s="113">
        <v>5</v>
      </c>
      <c r="AA22" s="108">
        <v>100</v>
      </c>
      <c r="AB22" s="113">
        <v>5</v>
      </c>
      <c r="AC22" s="108">
        <v>100</v>
      </c>
      <c r="AD22" s="88"/>
    </row>
    <row r="23" spans="1:30" s="81" customFormat="1" ht="15" customHeight="1" x14ac:dyDescent="0.2">
      <c r="A23" s="104"/>
      <c r="B23" s="105" t="s">
        <v>42</v>
      </c>
      <c r="C23" s="106">
        <f t="shared" si="1"/>
        <v>36</v>
      </c>
      <c r="D23" s="85" t="s">
        <v>147</v>
      </c>
      <c r="E23" s="107">
        <f t="shared" si="0"/>
        <v>4320</v>
      </c>
      <c r="F23" s="113">
        <v>3</v>
      </c>
      <c r="G23" s="108">
        <v>360</v>
      </c>
      <c r="H23" s="113">
        <v>3</v>
      </c>
      <c r="I23" s="108">
        <v>360</v>
      </c>
      <c r="J23" s="113">
        <v>3</v>
      </c>
      <c r="K23" s="108">
        <v>360</v>
      </c>
      <c r="L23" s="113">
        <v>3</v>
      </c>
      <c r="M23" s="108">
        <v>360</v>
      </c>
      <c r="N23" s="113">
        <v>3</v>
      </c>
      <c r="O23" s="108">
        <v>360</v>
      </c>
      <c r="P23" s="113">
        <v>3</v>
      </c>
      <c r="Q23" s="108">
        <v>360</v>
      </c>
      <c r="R23" s="113">
        <v>3</v>
      </c>
      <c r="S23" s="108">
        <v>360</v>
      </c>
      <c r="T23" s="113">
        <v>3</v>
      </c>
      <c r="U23" s="108">
        <v>360</v>
      </c>
      <c r="V23" s="113">
        <v>3</v>
      </c>
      <c r="W23" s="108">
        <v>360</v>
      </c>
      <c r="X23" s="113">
        <v>3</v>
      </c>
      <c r="Y23" s="108">
        <v>360</v>
      </c>
      <c r="Z23" s="113">
        <v>3</v>
      </c>
      <c r="AA23" s="108">
        <v>360</v>
      </c>
      <c r="AB23" s="113">
        <v>3</v>
      </c>
      <c r="AC23" s="108">
        <v>360</v>
      </c>
      <c r="AD23" s="88"/>
    </row>
    <row r="24" spans="1:30" s="81" customFormat="1" ht="23.25" customHeight="1" x14ac:dyDescent="0.2">
      <c r="A24" s="104"/>
      <c r="B24" s="105" t="s">
        <v>155</v>
      </c>
      <c r="C24" s="106">
        <v>36</v>
      </c>
      <c r="D24" s="85" t="s">
        <v>34</v>
      </c>
      <c r="E24" s="107">
        <f t="shared" si="0"/>
        <v>972</v>
      </c>
      <c r="F24" s="113">
        <v>3</v>
      </c>
      <c r="G24" s="108">
        <v>81</v>
      </c>
      <c r="H24" s="113">
        <v>3</v>
      </c>
      <c r="I24" s="108">
        <v>81</v>
      </c>
      <c r="J24" s="113">
        <v>3</v>
      </c>
      <c r="K24" s="108">
        <v>81</v>
      </c>
      <c r="L24" s="113">
        <v>3</v>
      </c>
      <c r="M24" s="108">
        <v>81</v>
      </c>
      <c r="N24" s="113">
        <v>3</v>
      </c>
      <c r="O24" s="108">
        <v>81</v>
      </c>
      <c r="P24" s="113">
        <v>3</v>
      </c>
      <c r="Q24" s="108">
        <v>81</v>
      </c>
      <c r="R24" s="113">
        <v>3</v>
      </c>
      <c r="S24" s="108">
        <v>81</v>
      </c>
      <c r="T24" s="113">
        <v>3</v>
      </c>
      <c r="U24" s="108">
        <v>81</v>
      </c>
      <c r="V24" s="113">
        <v>3</v>
      </c>
      <c r="W24" s="108">
        <v>81</v>
      </c>
      <c r="X24" s="113">
        <v>3</v>
      </c>
      <c r="Y24" s="108">
        <v>81</v>
      </c>
      <c r="Z24" s="113">
        <v>3</v>
      </c>
      <c r="AA24" s="108">
        <v>81</v>
      </c>
      <c r="AB24" s="113">
        <v>3</v>
      </c>
      <c r="AC24" s="108">
        <v>81</v>
      </c>
      <c r="AD24" s="88"/>
    </row>
    <row r="25" spans="1:30" s="81" customFormat="1" ht="23.25" customHeight="1" x14ac:dyDescent="0.2">
      <c r="A25" s="104"/>
      <c r="B25" s="105" t="s">
        <v>156</v>
      </c>
      <c r="C25" s="106">
        <v>24</v>
      </c>
      <c r="D25" s="85" t="s">
        <v>34</v>
      </c>
      <c r="E25" s="107">
        <f t="shared" si="0"/>
        <v>696</v>
      </c>
      <c r="F25" s="113">
        <v>2</v>
      </c>
      <c r="G25" s="108">
        <v>58</v>
      </c>
      <c r="H25" s="113">
        <v>2</v>
      </c>
      <c r="I25" s="108">
        <v>58</v>
      </c>
      <c r="J25" s="113">
        <v>2</v>
      </c>
      <c r="K25" s="108">
        <v>58</v>
      </c>
      <c r="L25" s="113">
        <v>2</v>
      </c>
      <c r="M25" s="108">
        <v>58</v>
      </c>
      <c r="N25" s="113">
        <v>2</v>
      </c>
      <c r="O25" s="108">
        <v>58</v>
      </c>
      <c r="P25" s="113">
        <v>2</v>
      </c>
      <c r="Q25" s="108">
        <v>58</v>
      </c>
      <c r="R25" s="113">
        <v>2</v>
      </c>
      <c r="S25" s="108">
        <v>58</v>
      </c>
      <c r="T25" s="113">
        <v>2</v>
      </c>
      <c r="U25" s="108">
        <v>58</v>
      </c>
      <c r="V25" s="113">
        <v>2</v>
      </c>
      <c r="W25" s="108">
        <v>58</v>
      </c>
      <c r="X25" s="113">
        <v>2</v>
      </c>
      <c r="Y25" s="108">
        <v>58</v>
      </c>
      <c r="Z25" s="113">
        <v>2</v>
      </c>
      <c r="AA25" s="108">
        <v>58</v>
      </c>
      <c r="AB25" s="113">
        <v>2</v>
      </c>
      <c r="AC25" s="108">
        <v>58</v>
      </c>
      <c r="AD25" s="88"/>
    </row>
    <row r="26" spans="1:30" s="81" customFormat="1" ht="23.25" customHeight="1" x14ac:dyDescent="0.2">
      <c r="A26" s="104"/>
      <c r="B26" s="105" t="s">
        <v>157</v>
      </c>
      <c r="C26" s="106">
        <v>24</v>
      </c>
      <c r="D26" s="85" t="s">
        <v>34</v>
      </c>
      <c r="E26" s="107">
        <f t="shared" si="0"/>
        <v>816</v>
      </c>
      <c r="F26" s="113">
        <v>2</v>
      </c>
      <c r="G26" s="108">
        <v>68</v>
      </c>
      <c r="H26" s="113">
        <v>2</v>
      </c>
      <c r="I26" s="108">
        <v>68</v>
      </c>
      <c r="J26" s="113">
        <v>2</v>
      </c>
      <c r="K26" s="108">
        <v>68</v>
      </c>
      <c r="L26" s="113">
        <v>2</v>
      </c>
      <c r="M26" s="108">
        <v>68</v>
      </c>
      <c r="N26" s="113">
        <v>2</v>
      </c>
      <c r="O26" s="108">
        <v>68</v>
      </c>
      <c r="P26" s="113">
        <v>2</v>
      </c>
      <c r="Q26" s="108">
        <v>68</v>
      </c>
      <c r="R26" s="113">
        <v>2</v>
      </c>
      <c r="S26" s="108">
        <v>68</v>
      </c>
      <c r="T26" s="113">
        <v>2</v>
      </c>
      <c r="U26" s="108">
        <v>68</v>
      </c>
      <c r="V26" s="113">
        <v>2</v>
      </c>
      <c r="W26" s="108">
        <v>68</v>
      </c>
      <c r="X26" s="113">
        <v>2</v>
      </c>
      <c r="Y26" s="108">
        <v>68</v>
      </c>
      <c r="Z26" s="113">
        <v>2</v>
      </c>
      <c r="AA26" s="108">
        <v>68</v>
      </c>
      <c r="AB26" s="113">
        <v>2</v>
      </c>
      <c r="AC26" s="108">
        <v>68</v>
      </c>
      <c r="AD26" s="88"/>
    </row>
    <row r="27" spans="1:30" s="81" customFormat="1" ht="11.25" customHeight="1" x14ac:dyDescent="0.2">
      <c r="A27" s="104"/>
      <c r="B27" s="105" t="s">
        <v>158</v>
      </c>
      <c r="C27" s="106">
        <f t="shared" si="1"/>
        <v>5</v>
      </c>
      <c r="D27" s="85" t="s">
        <v>146</v>
      </c>
      <c r="E27" s="107">
        <f t="shared" si="0"/>
        <v>775</v>
      </c>
      <c r="F27" s="113">
        <v>1</v>
      </c>
      <c r="G27" s="108">
        <v>155</v>
      </c>
      <c r="H27" s="113">
        <v>0</v>
      </c>
      <c r="I27" s="108">
        <v>0</v>
      </c>
      <c r="J27" s="113">
        <v>1</v>
      </c>
      <c r="K27" s="108">
        <v>155</v>
      </c>
      <c r="L27" s="113">
        <v>0</v>
      </c>
      <c r="M27" s="108">
        <v>0</v>
      </c>
      <c r="N27" s="113">
        <v>0</v>
      </c>
      <c r="O27" s="108">
        <v>0</v>
      </c>
      <c r="P27" s="113">
        <v>1</v>
      </c>
      <c r="Q27" s="108">
        <v>155</v>
      </c>
      <c r="R27" s="113">
        <v>0</v>
      </c>
      <c r="S27" s="108">
        <v>0</v>
      </c>
      <c r="T27" s="113">
        <v>0</v>
      </c>
      <c r="U27" s="108">
        <v>0</v>
      </c>
      <c r="V27" s="113">
        <v>1</v>
      </c>
      <c r="W27" s="108">
        <v>155</v>
      </c>
      <c r="X27" s="113">
        <v>0</v>
      </c>
      <c r="Y27" s="108">
        <v>0</v>
      </c>
      <c r="Z27" s="113">
        <v>0</v>
      </c>
      <c r="AA27" s="108">
        <v>0</v>
      </c>
      <c r="AB27" s="113">
        <v>1</v>
      </c>
      <c r="AC27" s="108">
        <v>155</v>
      </c>
      <c r="AD27" s="88"/>
    </row>
    <row r="28" spans="1:30" s="81" customFormat="1" ht="25.5" customHeight="1" x14ac:dyDescent="0.2">
      <c r="A28" s="104"/>
      <c r="B28" s="105" t="s">
        <v>159</v>
      </c>
      <c r="C28" s="106">
        <f t="shared" si="1"/>
        <v>5</v>
      </c>
      <c r="D28" s="85" t="s">
        <v>146</v>
      </c>
      <c r="E28" s="107">
        <f t="shared" si="0"/>
        <v>1050</v>
      </c>
      <c r="F28" s="113">
        <v>1</v>
      </c>
      <c r="G28" s="108">
        <v>210</v>
      </c>
      <c r="H28" s="113">
        <v>0</v>
      </c>
      <c r="I28" s="108">
        <v>0</v>
      </c>
      <c r="J28" s="113">
        <v>1</v>
      </c>
      <c r="K28" s="108">
        <v>210</v>
      </c>
      <c r="L28" s="113">
        <v>0</v>
      </c>
      <c r="M28" s="108">
        <v>0</v>
      </c>
      <c r="N28" s="113">
        <v>0</v>
      </c>
      <c r="O28" s="108">
        <v>0</v>
      </c>
      <c r="P28" s="113">
        <v>1</v>
      </c>
      <c r="Q28" s="108">
        <v>210</v>
      </c>
      <c r="R28" s="113">
        <v>0</v>
      </c>
      <c r="S28" s="108">
        <v>0</v>
      </c>
      <c r="T28" s="113">
        <v>0</v>
      </c>
      <c r="U28" s="108">
        <v>0</v>
      </c>
      <c r="V28" s="113">
        <v>1</v>
      </c>
      <c r="W28" s="108">
        <v>210</v>
      </c>
      <c r="X28" s="113">
        <v>0</v>
      </c>
      <c r="Y28" s="108">
        <v>0</v>
      </c>
      <c r="Z28" s="113">
        <v>0</v>
      </c>
      <c r="AA28" s="108">
        <v>0</v>
      </c>
      <c r="AB28" s="113">
        <v>1</v>
      </c>
      <c r="AC28" s="108">
        <v>210</v>
      </c>
      <c r="AD28" s="88"/>
    </row>
    <row r="29" spans="1:30" s="81" customFormat="1" ht="25.5" customHeight="1" x14ac:dyDescent="0.2">
      <c r="A29" s="104"/>
      <c r="B29" s="105" t="s">
        <v>224</v>
      </c>
      <c r="C29" s="106">
        <v>24</v>
      </c>
      <c r="D29" s="85" t="s">
        <v>146</v>
      </c>
      <c r="E29" s="107">
        <f t="shared" si="0"/>
        <v>3960</v>
      </c>
      <c r="F29" s="113">
        <v>2</v>
      </c>
      <c r="G29" s="108">
        <v>330</v>
      </c>
      <c r="H29" s="113">
        <v>2</v>
      </c>
      <c r="I29" s="108">
        <v>330</v>
      </c>
      <c r="J29" s="113">
        <v>2</v>
      </c>
      <c r="K29" s="108">
        <v>330</v>
      </c>
      <c r="L29" s="113">
        <v>2</v>
      </c>
      <c r="M29" s="108">
        <v>330</v>
      </c>
      <c r="N29" s="113">
        <v>2</v>
      </c>
      <c r="O29" s="108">
        <v>330</v>
      </c>
      <c r="P29" s="113">
        <v>2</v>
      </c>
      <c r="Q29" s="108">
        <v>330</v>
      </c>
      <c r="R29" s="113">
        <v>2</v>
      </c>
      <c r="S29" s="108">
        <v>330</v>
      </c>
      <c r="T29" s="113">
        <v>2</v>
      </c>
      <c r="U29" s="108">
        <v>330</v>
      </c>
      <c r="V29" s="113">
        <v>2</v>
      </c>
      <c r="W29" s="108">
        <v>330</v>
      </c>
      <c r="X29" s="113">
        <v>2</v>
      </c>
      <c r="Y29" s="108">
        <v>330</v>
      </c>
      <c r="Z29" s="113">
        <v>2</v>
      </c>
      <c r="AA29" s="108">
        <v>330</v>
      </c>
      <c r="AB29" s="113">
        <v>2</v>
      </c>
      <c r="AC29" s="108">
        <v>330</v>
      </c>
      <c r="AD29" s="88"/>
    </row>
    <row r="30" spans="1:30" s="81" customFormat="1" ht="14.25" customHeight="1" x14ac:dyDescent="0.2">
      <c r="A30" s="104"/>
      <c r="B30" s="105" t="s">
        <v>160</v>
      </c>
      <c r="C30" s="106">
        <v>36</v>
      </c>
      <c r="D30" s="85" t="s">
        <v>146</v>
      </c>
      <c r="E30" s="107">
        <f t="shared" si="0"/>
        <v>5724</v>
      </c>
      <c r="F30" s="113">
        <v>3</v>
      </c>
      <c r="G30" s="108">
        <v>477</v>
      </c>
      <c r="H30" s="113">
        <v>3</v>
      </c>
      <c r="I30" s="108">
        <v>477</v>
      </c>
      <c r="J30" s="113">
        <v>3</v>
      </c>
      <c r="K30" s="108">
        <v>477</v>
      </c>
      <c r="L30" s="113">
        <v>3</v>
      </c>
      <c r="M30" s="108">
        <v>477</v>
      </c>
      <c r="N30" s="113">
        <v>3</v>
      </c>
      <c r="O30" s="108">
        <v>477</v>
      </c>
      <c r="P30" s="113">
        <v>3</v>
      </c>
      <c r="Q30" s="108">
        <v>477</v>
      </c>
      <c r="R30" s="113">
        <v>3</v>
      </c>
      <c r="S30" s="108">
        <v>477</v>
      </c>
      <c r="T30" s="113">
        <v>3</v>
      </c>
      <c r="U30" s="108">
        <v>477</v>
      </c>
      <c r="V30" s="113">
        <v>3</v>
      </c>
      <c r="W30" s="108">
        <v>477</v>
      </c>
      <c r="X30" s="113">
        <v>3</v>
      </c>
      <c r="Y30" s="108">
        <v>477</v>
      </c>
      <c r="Z30" s="113">
        <v>3</v>
      </c>
      <c r="AA30" s="108">
        <v>477</v>
      </c>
      <c r="AB30" s="113">
        <v>3</v>
      </c>
      <c r="AC30" s="108">
        <v>477</v>
      </c>
      <c r="AD30" s="88"/>
    </row>
    <row r="31" spans="1:30" s="81" customFormat="1" ht="14.25" customHeight="1" x14ac:dyDescent="0.2">
      <c r="A31" s="104"/>
      <c r="B31" s="105" t="s">
        <v>161</v>
      </c>
      <c r="C31" s="106">
        <v>15</v>
      </c>
      <c r="D31" s="85" t="s">
        <v>146</v>
      </c>
      <c r="E31" s="107">
        <f t="shared" si="0"/>
        <v>2670</v>
      </c>
      <c r="F31" s="113">
        <v>3</v>
      </c>
      <c r="G31" s="108">
        <v>534</v>
      </c>
      <c r="H31" s="113">
        <v>1</v>
      </c>
      <c r="I31" s="108">
        <v>178</v>
      </c>
      <c r="J31" s="113">
        <v>1</v>
      </c>
      <c r="K31" s="108">
        <v>178</v>
      </c>
      <c r="L31" s="113">
        <v>1</v>
      </c>
      <c r="M31" s="108">
        <v>178</v>
      </c>
      <c r="N31" s="113">
        <v>2</v>
      </c>
      <c r="O31" s="108">
        <v>356</v>
      </c>
      <c r="P31" s="113">
        <v>1</v>
      </c>
      <c r="Q31" s="108">
        <v>178</v>
      </c>
      <c r="R31" s="113">
        <v>1</v>
      </c>
      <c r="S31" s="108">
        <v>178</v>
      </c>
      <c r="T31" s="113">
        <v>1</v>
      </c>
      <c r="U31" s="108">
        <v>178</v>
      </c>
      <c r="V31" s="113">
        <v>1</v>
      </c>
      <c r="W31" s="108">
        <v>178</v>
      </c>
      <c r="X31" s="113">
        <v>1</v>
      </c>
      <c r="Y31" s="108">
        <v>178</v>
      </c>
      <c r="Z31" s="113">
        <v>1</v>
      </c>
      <c r="AA31" s="108">
        <v>178</v>
      </c>
      <c r="AB31" s="113">
        <v>1</v>
      </c>
      <c r="AC31" s="108">
        <v>178</v>
      </c>
      <c r="AD31" s="88"/>
    </row>
    <row r="32" spans="1:30" s="81" customFormat="1" ht="13.5" customHeight="1" x14ac:dyDescent="0.2">
      <c r="A32" s="104"/>
      <c r="B32" s="105" t="s">
        <v>162</v>
      </c>
      <c r="C32" s="106">
        <f t="shared" si="1"/>
        <v>24</v>
      </c>
      <c r="D32" s="85" t="s">
        <v>146</v>
      </c>
      <c r="E32" s="107">
        <f t="shared" si="0"/>
        <v>3480</v>
      </c>
      <c r="F32" s="113">
        <v>2</v>
      </c>
      <c r="G32" s="108">
        <v>290</v>
      </c>
      <c r="H32" s="113">
        <v>2</v>
      </c>
      <c r="I32" s="108">
        <v>290</v>
      </c>
      <c r="J32" s="113">
        <v>2</v>
      </c>
      <c r="K32" s="108">
        <v>290</v>
      </c>
      <c r="L32" s="113">
        <v>2</v>
      </c>
      <c r="M32" s="108">
        <v>290</v>
      </c>
      <c r="N32" s="113">
        <v>2</v>
      </c>
      <c r="O32" s="108">
        <v>290</v>
      </c>
      <c r="P32" s="113">
        <v>2</v>
      </c>
      <c r="Q32" s="108">
        <v>290</v>
      </c>
      <c r="R32" s="113">
        <v>2</v>
      </c>
      <c r="S32" s="108">
        <v>290</v>
      </c>
      <c r="T32" s="113">
        <v>2</v>
      </c>
      <c r="U32" s="108">
        <v>290</v>
      </c>
      <c r="V32" s="113">
        <v>2</v>
      </c>
      <c r="W32" s="108">
        <v>290</v>
      </c>
      <c r="X32" s="113">
        <v>2</v>
      </c>
      <c r="Y32" s="108">
        <v>290</v>
      </c>
      <c r="Z32" s="113">
        <v>2</v>
      </c>
      <c r="AA32" s="108">
        <v>290</v>
      </c>
      <c r="AB32" s="113">
        <v>2</v>
      </c>
      <c r="AC32" s="108">
        <v>290</v>
      </c>
      <c r="AD32" s="88"/>
    </row>
    <row r="33" spans="1:31" s="81" customFormat="1" ht="12.75" customHeight="1" x14ac:dyDescent="0.2">
      <c r="A33" s="104"/>
      <c r="B33" s="105" t="s">
        <v>145</v>
      </c>
      <c r="C33" s="106">
        <v>24</v>
      </c>
      <c r="D33" s="85" t="s">
        <v>35</v>
      </c>
      <c r="E33" s="107">
        <f t="shared" si="0"/>
        <v>1320</v>
      </c>
      <c r="F33" s="113">
        <v>2</v>
      </c>
      <c r="G33" s="108">
        <v>110</v>
      </c>
      <c r="H33" s="113">
        <v>2</v>
      </c>
      <c r="I33" s="108">
        <v>110</v>
      </c>
      <c r="J33" s="113">
        <v>2</v>
      </c>
      <c r="K33" s="108">
        <v>110</v>
      </c>
      <c r="L33" s="113">
        <v>2</v>
      </c>
      <c r="M33" s="108">
        <v>110</v>
      </c>
      <c r="N33" s="113">
        <v>2</v>
      </c>
      <c r="O33" s="108">
        <v>110</v>
      </c>
      <c r="P33" s="113">
        <v>2</v>
      </c>
      <c r="Q33" s="108">
        <v>110</v>
      </c>
      <c r="R33" s="113">
        <v>2</v>
      </c>
      <c r="S33" s="108">
        <v>110</v>
      </c>
      <c r="T33" s="113">
        <v>2</v>
      </c>
      <c r="U33" s="108">
        <v>110</v>
      </c>
      <c r="V33" s="113">
        <v>2</v>
      </c>
      <c r="W33" s="108">
        <v>110</v>
      </c>
      <c r="X33" s="113">
        <v>2</v>
      </c>
      <c r="Y33" s="108">
        <v>110</v>
      </c>
      <c r="Z33" s="113">
        <v>2</v>
      </c>
      <c r="AA33" s="108">
        <v>110</v>
      </c>
      <c r="AB33" s="113">
        <v>2</v>
      </c>
      <c r="AC33" s="108">
        <v>110</v>
      </c>
      <c r="AD33" s="88"/>
    </row>
    <row r="34" spans="1:31" s="81" customFormat="1" ht="12.75" customHeight="1" x14ac:dyDescent="0.2">
      <c r="A34" s="104"/>
      <c r="B34" s="105" t="s">
        <v>43</v>
      </c>
      <c r="C34" s="106">
        <f t="shared" si="1"/>
        <v>120</v>
      </c>
      <c r="D34" s="85" t="s">
        <v>35</v>
      </c>
      <c r="E34" s="107">
        <f t="shared" si="0"/>
        <v>2160</v>
      </c>
      <c r="F34" s="113">
        <v>10</v>
      </c>
      <c r="G34" s="108">
        <v>180</v>
      </c>
      <c r="H34" s="113">
        <v>10</v>
      </c>
      <c r="I34" s="108">
        <v>180</v>
      </c>
      <c r="J34" s="113">
        <v>10</v>
      </c>
      <c r="K34" s="108">
        <v>180</v>
      </c>
      <c r="L34" s="113">
        <v>10</v>
      </c>
      <c r="M34" s="108">
        <v>180</v>
      </c>
      <c r="N34" s="113">
        <v>10</v>
      </c>
      <c r="O34" s="108">
        <v>180</v>
      </c>
      <c r="P34" s="113">
        <v>10</v>
      </c>
      <c r="Q34" s="108">
        <v>180</v>
      </c>
      <c r="R34" s="113">
        <v>10</v>
      </c>
      <c r="S34" s="108">
        <v>180</v>
      </c>
      <c r="T34" s="113">
        <v>10</v>
      </c>
      <c r="U34" s="108">
        <v>180</v>
      </c>
      <c r="V34" s="113">
        <v>10</v>
      </c>
      <c r="W34" s="108">
        <v>180</v>
      </c>
      <c r="X34" s="113">
        <v>10</v>
      </c>
      <c r="Y34" s="108">
        <v>180</v>
      </c>
      <c r="Z34" s="113">
        <v>10</v>
      </c>
      <c r="AA34" s="108">
        <v>180</v>
      </c>
      <c r="AB34" s="113">
        <v>10</v>
      </c>
      <c r="AC34" s="108">
        <v>180</v>
      </c>
      <c r="AD34" s="88"/>
    </row>
    <row r="35" spans="1:31" s="81" customFormat="1" ht="12.75" customHeight="1" x14ac:dyDescent="0.2">
      <c r="A35" s="104"/>
      <c r="B35" s="105" t="s">
        <v>144</v>
      </c>
      <c r="C35" s="106">
        <v>55</v>
      </c>
      <c r="D35" s="85" t="s">
        <v>35</v>
      </c>
      <c r="E35" s="107">
        <f t="shared" si="0"/>
        <v>990</v>
      </c>
      <c r="F35" s="113">
        <v>7</v>
      </c>
      <c r="G35" s="108">
        <v>126</v>
      </c>
      <c r="H35" s="113">
        <v>4</v>
      </c>
      <c r="I35" s="108">
        <v>72</v>
      </c>
      <c r="J35" s="113">
        <v>4</v>
      </c>
      <c r="K35" s="108">
        <v>72</v>
      </c>
      <c r="L35" s="113">
        <v>6</v>
      </c>
      <c r="M35" s="108">
        <v>108</v>
      </c>
      <c r="N35" s="113">
        <v>4</v>
      </c>
      <c r="O35" s="108">
        <v>72</v>
      </c>
      <c r="P35" s="113">
        <v>4</v>
      </c>
      <c r="Q35" s="108">
        <v>72</v>
      </c>
      <c r="R35" s="113">
        <v>6</v>
      </c>
      <c r="S35" s="108">
        <v>108</v>
      </c>
      <c r="T35" s="113">
        <v>4</v>
      </c>
      <c r="U35" s="108">
        <v>72</v>
      </c>
      <c r="V35" s="113">
        <v>4</v>
      </c>
      <c r="W35" s="108">
        <v>72</v>
      </c>
      <c r="X35" s="113">
        <v>4</v>
      </c>
      <c r="Y35" s="108">
        <v>72</v>
      </c>
      <c r="Z35" s="113">
        <v>4</v>
      </c>
      <c r="AA35" s="108">
        <v>72</v>
      </c>
      <c r="AB35" s="113">
        <v>4</v>
      </c>
      <c r="AC35" s="108">
        <v>72</v>
      </c>
      <c r="AD35" s="114"/>
      <c r="AE35" s="88"/>
    </row>
    <row r="36" spans="1:31" s="81" customFormat="1" ht="12.75" customHeight="1" x14ac:dyDescent="0.2">
      <c r="A36" s="104"/>
      <c r="B36" s="105" t="s">
        <v>164</v>
      </c>
      <c r="C36" s="106">
        <v>96</v>
      </c>
      <c r="D36" s="85" t="s">
        <v>35</v>
      </c>
      <c r="E36" s="107">
        <f t="shared" si="0"/>
        <v>1824</v>
      </c>
      <c r="F36" s="113">
        <v>8</v>
      </c>
      <c r="G36" s="108">
        <v>152</v>
      </c>
      <c r="H36" s="113">
        <v>8</v>
      </c>
      <c r="I36" s="108">
        <v>152</v>
      </c>
      <c r="J36" s="113">
        <v>8</v>
      </c>
      <c r="K36" s="108">
        <v>152</v>
      </c>
      <c r="L36" s="113">
        <v>8</v>
      </c>
      <c r="M36" s="108">
        <v>152</v>
      </c>
      <c r="N36" s="113">
        <v>8</v>
      </c>
      <c r="O36" s="108">
        <v>152</v>
      </c>
      <c r="P36" s="113">
        <v>8</v>
      </c>
      <c r="Q36" s="108">
        <v>152</v>
      </c>
      <c r="R36" s="113">
        <v>8</v>
      </c>
      <c r="S36" s="108">
        <v>152</v>
      </c>
      <c r="T36" s="113">
        <v>8</v>
      </c>
      <c r="U36" s="108">
        <v>152</v>
      </c>
      <c r="V36" s="113">
        <v>8</v>
      </c>
      <c r="W36" s="108">
        <v>152</v>
      </c>
      <c r="X36" s="113">
        <v>8</v>
      </c>
      <c r="Y36" s="108">
        <v>152</v>
      </c>
      <c r="Z36" s="113">
        <v>8</v>
      </c>
      <c r="AA36" s="108">
        <v>152</v>
      </c>
      <c r="AB36" s="113">
        <v>8</v>
      </c>
      <c r="AC36" s="108">
        <v>152</v>
      </c>
      <c r="AD36" s="114"/>
      <c r="AE36" s="88"/>
    </row>
    <row r="37" spans="1:31" s="81" customFormat="1" ht="13.5" customHeight="1" x14ac:dyDescent="0.2">
      <c r="A37" s="104"/>
      <c r="B37" s="105" t="s">
        <v>44</v>
      </c>
      <c r="C37" s="106">
        <v>120</v>
      </c>
      <c r="D37" s="85" t="s">
        <v>146</v>
      </c>
      <c r="E37" s="107">
        <f t="shared" si="0"/>
        <v>1188</v>
      </c>
      <c r="F37" s="113">
        <v>10</v>
      </c>
      <c r="G37" s="108">
        <v>99</v>
      </c>
      <c r="H37" s="113">
        <v>10</v>
      </c>
      <c r="I37" s="108">
        <v>99</v>
      </c>
      <c r="J37" s="113">
        <v>10</v>
      </c>
      <c r="K37" s="108">
        <v>99</v>
      </c>
      <c r="L37" s="113">
        <v>10</v>
      </c>
      <c r="M37" s="108">
        <v>99</v>
      </c>
      <c r="N37" s="113">
        <v>10</v>
      </c>
      <c r="O37" s="108">
        <v>99</v>
      </c>
      <c r="P37" s="113">
        <v>10</v>
      </c>
      <c r="Q37" s="108">
        <v>99</v>
      </c>
      <c r="R37" s="113">
        <v>10</v>
      </c>
      <c r="S37" s="108">
        <v>99</v>
      </c>
      <c r="T37" s="113">
        <v>10</v>
      </c>
      <c r="U37" s="108">
        <v>99</v>
      </c>
      <c r="V37" s="113">
        <v>10</v>
      </c>
      <c r="W37" s="108">
        <v>99</v>
      </c>
      <c r="X37" s="113">
        <v>10</v>
      </c>
      <c r="Y37" s="108">
        <v>99</v>
      </c>
      <c r="Z37" s="113">
        <v>10</v>
      </c>
      <c r="AA37" s="108">
        <v>99</v>
      </c>
      <c r="AB37" s="113">
        <v>10</v>
      </c>
      <c r="AC37" s="108">
        <v>99</v>
      </c>
      <c r="AD37" s="114"/>
      <c r="AE37" s="88"/>
    </row>
    <row r="38" spans="1:31" s="81" customFormat="1" ht="13.5" customHeight="1" x14ac:dyDescent="0.2">
      <c r="A38" s="104"/>
      <c r="B38" s="105" t="s">
        <v>163</v>
      </c>
      <c r="C38" s="106">
        <f t="shared" si="1"/>
        <v>72</v>
      </c>
      <c r="D38" s="85" t="s">
        <v>146</v>
      </c>
      <c r="E38" s="107">
        <v>784.8</v>
      </c>
      <c r="F38" s="113">
        <v>6</v>
      </c>
      <c r="G38" s="108">
        <v>114</v>
      </c>
      <c r="H38" s="113">
        <v>6</v>
      </c>
      <c r="I38" s="108">
        <v>114</v>
      </c>
      <c r="J38" s="113">
        <v>6</v>
      </c>
      <c r="K38" s="108">
        <v>114</v>
      </c>
      <c r="L38" s="113">
        <v>6</v>
      </c>
      <c r="M38" s="108">
        <v>114</v>
      </c>
      <c r="N38" s="113">
        <v>6</v>
      </c>
      <c r="O38" s="108">
        <v>114</v>
      </c>
      <c r="P38" s="113">
        <v>6</v>
      </c>
      <c r="Q38" s="108">
        <v>114</v>
      </c>
      <c r="R38" s="113">
        <v>6</v>
      </c>
      <c r="S38" s="108">
        <v>114</v>
      </c>
      <c r="T38" s="113">
        <v>6</v>
      </c>
      <c r="U38" s="108">
        <v>114</v>
      </c>
      <c r="V38" s="113">
        <v>6</v>
      </c>
      <c r="W38" s="108">
        <v>114</v>
      </c>
      <c r="X38" s="113">
        <v>6</v>
      </c>
      <c r="Y38" s="108">
        <v>114</v>
      </c>
      <c r="Z38" s="113">
        <v>6</v>
      </c>
      <c r="AA38" s="108">
        <v>114</v>
      </c>
      <c r="AB38" s="113">
        <v>6</v>
      </c>
      <c r="AC38" s="108">
        <v>114</v>
      </c>
      <c r="AD38" s="114"/>
      <c r="AE38" s="88"/>
    </row>
    <row r="39" spans="1:31" s="81" customFormat="1" ht="13.5" customHeight="1" x14ac:dyDescent="0.2">
      <c r="A39" s="104"/>
      <c r="B39" s="105" t="s">
        <v>217</v>
      </c>
      <c r="C39" s="106">
        <v>60</v>
      </c>
      <c r="D39" s="85" t="s">
        <v>35</v>
      </c>
      <c r="E39" s="107">
        <f t="shared" si="0"/>
        <v>870</v>
      </c>
      <c r="F39" s="113">
        <v>5</v>
      </c>
      <c r="G39" s="108">
        <v>72.5</v>
      </c>
      <c r="H39" s="113">
        <v>5</v>
      </c>
      <c r="I39" s="108">
        <v>72.5</v>
      </c>
      <c r="J39" s="113">
        <v>5</v>
      </c>
      <c r="K39" s="108">
        <v>72.5</v>
      </c>
      <c r="L39" s="113">
        <v>5</v>
      </c>
      <c r="M39" s="108">
        <v>72.5</v>
      </c>
      <c r="N39" s="113">
        <v>5</v>
      </c>
      <c r="O39" s="108">
        <v>72.5</v>
      </c>
      <c r="P39" s="113">
        <v>5</v>
      </c>
      <c r="Q39" s="108">
        <v>72.5</v>
      </c>
      <c r="R39" s="113">
        <v>5</v>
      </c>
      <c r="S39" s="108">
        <v>72.5</v>
      </c>
      <c r="T39" s="113">
        <v>5</v>
      </c>
      <c r="U39" s="108">
        <v>72.5</v>
      </c>
      <c r="V39" s="113">
        <v>5</v>
      </c>
      <c r="W39" s="108">
        <v>72.5</v>
      </c>
      <c r="X39" s="113">
        <v>5</v>
      </c>
      <c r="Y39" s="108">
        <v>72.5</v>
      </c>
      <c r="Z39" s="113">
        <v>5</v>
      </c>
      <c r="AA39" s="108">
        <v>72.5</v>
      </c>
      <c r="AB39" s="113">
        <v>5</v>
      </c>
      <c r="AC39" s="108">
        <v>72.5</v>
      </c>
      <c r="AD39" s="114"/>
      <c r="AE39" s="88"/>
    </row>
    <row r="40" spans="1:31" s="81" customFormat="1" ht="12" customHeight="1" x14ac:dyDescent="0.2">
      <c r="A40" s="104"/>
      <c r="B40" s="105" t="s">
        <v>167</v>
      </c>
      <c r="C40" s="106">
        <v>24</v>
      </c>
      <c r="D40" s="85" t="s">
        <v>35</v>
      </c>
      <c r="E40" s="107">
        <f t="shared" ref="E40:E52" si="2">SUM(G40,I40,K40,M40,O40,Q40,S40,U40,W40,Y40,AA40,AC40)</f>
        <v>4176</v>
      </c>
      <c r="F40" s="106">
        <v>2</v>
      </c>
      <c r="G40" s="108">
        <v>348</v>
      </c>
      <c r="H40" s="106">
        <v>2</v>
      </c>
      <c r="I40" s="108">
        <v>348</v>
      </c>
      <c r="J40" s="106">
        <v>2</v>
      </c>
      <c r="K40" s="108">
        <v>348</v>
      </c>
      <c r="L40" s="106">
        <v>2</v>
      </c>
      <c r="M40" s="108">
        <v>348</v>
      </c>
      <c r="N40" s="106">
        <v>2</v>
      </c>
      <c r="O40" s="108">
        <v>348</v>
      </c>
      <c r="P40" s="106">
        <v>2</v>
      </c>
      <c r="Q40" s="108">
        <v>348</v>
      </c>
      <c r="R40" s="106">
        <v>2</v>
      </c>
      <c r="S40" s="108">
        <v>348</v>
      </c>
      <c r="T40" s="106">
        <v>2</v>
      </c>
      <c r="U40" s="108">
        <v>348</v>
      </c>
      <c r="V40" s="106">
        <v>2</v>
      </c>
      <c r="W40" s="108">
        <v>348</v>
      </c>
      <c r="X40" s="106">
        <v>2</v>
      </c>
      <c r="Y40" s="108">
        <v>348</v>
      </c>
      <c r="Z40" s="106">
        <v>2</v>
      </c>
      <c r="AA40" s="108">
        <v>348</v>
      </c>
      <c r="AB40" s="106">
        <v>2</v>
      </c>
      <c r="AC40" s="108">
        <v>348</v>
      </c>
      <c r="AD40" s="45"/>
      <c r="AE40" s="88"/>
    </row>
    <row r="41" spans="1:31" s="81" customFormat="1" ht="12" customHeight="1" x14ac:dyDescent="0.2">
      <c r="A41" s="104"/>
      <c r="B41" s="105" t="s">
        <v>218</v>
      </c>
      <c r="C41" s="106">
        <v>48</v>
      </c>
      <c r="D41" s="85" t="s">
        <v>146</v>
      </c>
      <c r="E41" s="107">
        <f t="shared" si="2"/>
        <v>3456</v>
      </c>
      <c r="F41" s="106">
        <v>4</v>
      </c>
      <c r="G41" s="108">
        <v>288</v>
      </c>
      <c r="H41" s="106">
        <v>4</v>
      </c>
      <c r="I41" s="108">
        <v>288</v>
      </c>
      <c r="J41" s="106">
        <v>4</v>
      </c>
      <c r="K41" s="108">
        <v>288</v>
      </c>
      <c r="L41" s="106">
        <v>4</v>
      </c>
      <c r="M41" s="108">
        <v>288</v>
      </c>
      <c r="N41" s="106">
        <v>4</v>
      </c>
      <c r="O41" s="108">
        <v>288</v>
      </c>
      <c r="P41" s="106">
        <v>4</v>
      </c>
      <c r="Q41" s="108">
        <v>288</v>
      </c>
      <c r="R41" s="106">
        <v>4</v>
      </c>
      <c r="S41" s="108">
        <v>288</v>
      </c>
      <c r="T41" s="106">
        <v>4</v>
      </c>
      <c r="U41" s="108">
        <v>288</v>
      </c>
      <c r="V41" s="106">
        <v>4</v>
      </c>
      <c r="W41" s="108">
        <v>288</v>
      </c>
      <c r="X41" s="106">
        <v>4</v>
      </c>
      <c r="Y41" s="108">
        <v>288</v>
      </c>
      <c r="Z41" s="106">
        <v>4</v>
      </c>
      <c r="AA41" s="108">
        <v>288</v>
      </c>
      <c r="AB41" s="106">
        <v>4</v>
      </c>
      <c r="AC41" s="108">
        <v>288</v>
      </c>
      <c r="AD41" s="45"/>
      <c r="AE41" s="88"/>
    </row>
    <row r="42" spans="1:31" s="81" customFormat="1" ht="12" customHeight="1" x14ac:dyDescent="0.2">
      <c r="A42" s="104"/>
      <c r="B42" s="105" t="s">
        <v>220</v>
      </c>
      <c r="C42" s="106">
        <v>3</v>
      </c>
      <c r="D42" s="85" t="s">
        <v>146</v>
      </c>
      <c r="E42" s="107">
        <f t="shared" si="2"/>
        <v>516</v>
      </c>
      <c r="F42" s="106">
        <v>1</v>
      </c>
      <c r="G42" s="108">
        <v>172</v>
      </c>
      <c r="H42" s="106">
        <v>0</v>
      </c>
      <c r="I42" s="108">
        <v>0</v>
      </c>
      <c r="J42" s="106">
        <v>0</v>
      </c>
      <c r="K42" s="108">
        <v>0</v>
      </c>
      <c r="L42" s="106">
        <v>0</v>
      </c>
      <c r="M42" s="108">
        <v>0</v>
      </c>
      <c r="N42" s="106">
        <v>1</v>
      </c>
      <c r="O42" s="108">
        <v>172</v>
      </c>
      <c r="P42" s="106">
        <v>0</v>
      </c>
      <c r="Q42" s="108">
        <v>0</v>
      </c>
      <c r="R42" s="106">
        <v>0</v>
      </c>
      <c r="S42" s="108">
        <v>0</v>
      </c>
      <c r="T42" s="106">
        <v>0</v>
      </c>
      <c r="U42" s="108">
        <v>0</v>
      </c>
      <c r="V42" s="106">
        <v>0</v>
      </c>
      <c r="W42" s="108">
        <v>0</v>
      </c>
      <c r="X42" s="106">
        <v>0</v>
      </c>
      <c r="Y42" s="108">
        <v>0</v>
      </c>
      <c r="Z42" s="106">
        <v>1</v>
      </c>
      <c r="AA42" s="108">
        <v>172</v>
      </c>
      <c r="AB42" s="106">
        <v>0</v>
      </c>
      <c r="AC42" s="108">
        <v>0</v>
      </c>
      <c r="AD42" s="45"/>
      <c r="AE42" s="88"/>
    </row>
    <row r="43" spans="1:31" s="81" customFormat="1" ht="12" customHeight="1" x14ac:dyDescent="0.2">
      <c r="A43" s="104"/>
      <c r="B43" s="105" t="s">
        <v>221</v>
      </c>
      <c r="C43" s="106">
        <v>120</v>
      </c>
      <c r="D43" s="85" t="s">
        <v>35</v>
      </c>
      <c r="E43" s="107">
        <f t="shared" si="2"/>
        <v>4440</v>
      </c>
      <c r="F43" s="106">
        <v>10</v>
      </c>
      <c r="G43" s="108">
        <v>370</v>
      </c>
      <c r="H43" s="106">
        <v>10</v>
      </c>
      <c r="I43" s="108">
        <v>370</v>
      </c>
      <c r="J43" s="106">
        <v>10</v>
      </c>
      <c r="K43" s="108">
        <v>370</v>
      </c>
      <c r="L43" s="106">
        <v>10</v>
      </c>
      <c r="M43" s="108">
        <v>370</v>
      </c>
      <c r="N43" s="106">
        <v>10</v>
      </c>
      <c r="O43" s="108">
        <v>370</v>
      </c>
      <c r="P43" s="106">
        <v>10</v>
      </c>
      <c r="Q43" s="108">
        <v>370</v>
      </c>
      <c r="R43" s="106">
        <v>10</v>
      </c>
      <c r="S43" s="108">
        <v>370</v>
      </c>
      <c r="T43" s="106">
        <v>10</v>
      </c>
      <c r="U43" s="108">
        <v>370</v>
      </c>
      <c r="V43" s="106">
        <v>10</v>
      </c>
      <c r="W43" s="108">
        <v>370</v>
      </c>
      <c r="X43" s="106">
        <v>10</v>
      </c>
      <c r="Y43" s="108">
        <v>370</v>
      </c>
      <c r="Z43" s="106">
        <v>10</v>
      </c>
      <c r="AA43" s="108">
        <v>370</v>
      </c>
      <c r="AB43" s="106">
        <v>10</v>
      </c>
      <c r="AC43" s="108">
        <v>370</v>
      </c>
      <c r="AD43" s="45"/>
      <c r="AE43" s="88"/>
    </row>
    <row r="44" spans="1:31" s="81" customFormat="1" ht="12" customHeight="1" x14ac:dyDescent="0.2">
      <c r="A44" s="104"/>
      <c r="B44" s="105" t="s">
        <v>222</v>
      </c>
      <c r="C44" s="106">
        <v>120</v>
      </c>
      <c r="D44" s="85" t="s">
        <v>35</v>
      </c>
      <c r="E44" s="107">
        <f t="shared" si="2"/>
        <v>2280</v>
      </c>
      <c r="F44" s="106">
        <v>10</v>
      </c>
      <c r="G44" s="108">
        <v>190</v>
      </c>
      <c r="H44" s="106">
        <v>10</v>
      </c>
      <c r="I44" s="108">
        <v>190</v>
      </c>
      <c r="J44" s="106">
        <v>10</v>
      </c>
      <c r="K44" s="108">
        <v>190</v>
      </c>
      <c r="L44" s="106">
        <v>10</v>
      </c>
      <c r="M44" s="108">
        <v>190</v>
      </c>
      <c r="N44" s="106">
        <v>10</v>
      </c>
      <c r="O44" s="108">
        <v>190</v>
      </c>
      <c r="P44" s="106">
        <v>10</v>
      </c>
      <c r="Q44" s="108">
        <v>190</v>
      </c>
      <c r="R44" s="106">
        <v>10</v>
      </c>
      <c r="S44" s="108">
        <v>190</v>
      </c>
      <c r="T44" s="106">
        <v>10</v>
      </c>
      <c r="U44" s="108">
        <v>190</v>
      </c>
      <c r="V44" s="106">
        <v>10</v>
      </c>
      <c r="W44" s="108">
        <v>190</v>
      </c>
      <c r="X44" s="106">
        <v>10</v>
      </c>
      <c r="Y44" s="108">
        <v>190</v>
      </c>
      <c r="Z44" s="106">
        <v>10</v>
      </c>
      <c r="AA44" s="108">
        <v>190</v>
      </c>
      <c r="AB44" s="106">
        <v>10</v>
      </c>
      <c r="AC44" s="108">
        <v>190</v>
      </c>
      <c r="AD44" s="45"/>
      <c r="AE44" s="88"/>
    </row>
    <row r="45" spans="1:31" s="81" customFormat="1" ht="12" customHeight="1" x14ac:dyDescent="0.2">
      <c r="A45" s="104"/>
      <c r="B45" s="105" t="s">
        <v>223</v>
      </c>
      <c r="C45" s="106">
        <v>24</v>
      </c>
      <c r="D45" s="85" t="s">
        <v>35</v>
      </c>
      <c r="E45" s="107">
        <f t="shared" si="2"/>
        <v>768</v>
      </c>
      <c r="F45" s="106">
        <v>2</v>
      </c>
      <c r="G45" s="108">
        <v>64</v>
      </c>
      <c r="H45" s="106">
        <v>2</v>
      </c>
      <c r="I45" s="108">
        <v>64</v>
      </c>
      <c r="J45" s="106">
        <v>2</v>
      </c>
      <c r="K45" s="108">
        <v>64</v>
      </c>
      <c r="L45" s="106">
        <v>2</v>
      </c>
      <c r="M45" s="108">
        <v>64</v>
      </c>
      <c r="N45" s="106">
        <v>2</v>
      </c>
      <c r="O45" s="108">
        <v>64</v>
      </c>
      <c r="P45" s="106">
        <v>2</v>
      </c>
      <c r="Q45" s="108">
        <v>64</v>
      </c>
      <c r="R45" s="106">
        <v>2</v>
      </c>
      <c r="S45" s="108">
        <v>64</v>
      </c>
      <c r="T45" s="106">
        <v>2</v>
      </c>
      <c r="U45" s="108">
        <v>64</v>
      </c>
      <c r="V45" s="106">
        <v>2</v>
      </c>
      <c r="W45" s="108">
        <v>64</v>
      </c>
      <c r="X45" s="106">
        <v>2</v>
      </c>
      <c r="Y45" s="108">
        <v>64</v>
      </c>
      <c r="Z45" s="106">
        <v>2</v>
      </c>
      <c r="AA45" s="108">
        <v>64</v>
      </c>
      <c r="AB45" s="106">
        <v>2</v>
      </c>
      <c r="AC45" s="108">
        <v>64</v>
      </c>
      <c r="AD45" s="45"/>
      <c r="AE45" s="88"/>
    </row>
    <row r="46" spans="1:31" s="81" customFormat="1" ht="12" customHeight="1" x14ac:dyDescent="0.2">
      <c r="A46" s="104"/>
      <c r="B46" s="105" t="s">
        <v>169</v>
      </c>
      <c r="C46" s="106">
        <v>108</v>
      </c>
      <c r="D46" s="85" t="s">
        <v>146</v>
      </c>
      <c r="E46" s="107">
        <f t="shared" si="2"/>
        <v>1536.8399999999995</v>
      </c>
      <c r="F46" s="106">
        <v>9</v>
      </c>
      <c r="G46" s="108">
        <v>128.07</v>
      </c>
      <c r="H46" s="106">
        <v>9</v>
      </c>
      <c r="I46" s="108">
        <v>128.07</v>
      </c>
      <c r="J46" s="106">
        <v>9</v>
      </c>
      <c r="K46" s="108">
        <v>128.07</v>
      </c>
      <c r="L46" s="106">
        <v>9</v>
      </c>
      <c r="M46" s="108">
        <v>128.07</v>
      </c>
      <c r="N46" s="106">
        <v>9</v>
      </c>
      <c r="O46" s="108">
        <v>128.07</v>
      </c>
      <c r="P46" s="106">
        <v>9</v>
      </c>
      <c r="Q46" s="108">
        <v>128.07</v>
      </c>
      <c r="R46" s="106">
        <v>9</v>
      </c>
      <c r="S46" s="108">
        <v>128.07</v>
      </c>
      <c r="T46" s="106">
        <v>9</v>
      </c>
      <c r="U46" s="108">
        <v>128.07</v>
      </c>
      <c r="V46" s="106">
        <v>9</v>
      </c>
      <c r="W46" s="108">
        <v>128.07</v>
      </c>
      <c r="X46" s="106">
        <v>9</v>
      </c>
      <c r="Y46" s="108">
        <v>128.07</v>
      </c>
      <c r="Z46" s="106">
        <v>9</v>
      </c>
      <c r="AA46" s="108">
        <v>128.07</v>
      </c>
      <c r="AB46" s="106">
        <v>9</v>
      </c>
      <c r="AC46" s="108">
        <v>128.07</v>
      </c>
      <c r="AD46" s="45"/>
      <c r="AE46" s="88"/>
    </row>
    <row r="47" spans="1:31" s="81" customFormat="1" ht="12" customHeight="1" x14ac:dyDescent="0.2">
      <c r="A47" s="104"/>
      <c r="B47" s="105" t="s">
        <v>168</v>
      </c>
      <c r="C47" s="84">
        <f t="shared" ref="C47:C52" si="3">F47+H47+J47+L47+N47+P47+R47+T47+V47+X47+Z47+AB47</f>
        <v>60</v>
      </c>
      <c r="D47" s="85" t="s">
        <v>146</v>
      </c>
      <c r="E47" s="109">
        <f t="shared" si="2"/>
        <v>853.20000000000016</v>
      </c>
      <c r="F47" s="84">
        <v>5</v>
      </c>
      <c r="G47" s="110">
        <v>71.099999999999994</v>
      </c>
      <c r="H47" s="84">
        <v>5</v>
      </c>
      <c r="I47" s="110">
        <v>71.099999999999994</v>
      </c>
      <c r="J47" s="84">
        <v>5</v>
      </c>
      <c r="K47" s="110">
        <v>71.099999999999994</v>
      </c>
      <c r="L47" s="84">
        <v>5</v>
      </c>
      <c r="M47" s="110">
        <v>71.099999999999994</v>
      </c>
      <c r="N47" s="84">
        <v>5</v>
      </c>
      <c r="O47" s="110">
        <v>71.099999999999994</v>
      </c>
      <c r="P47" s="84">
        <v>5</v>
      </c>
      <c r="Q47" s="110">
        <v>71.099999999999994</v>
      </c>
      <c r="R47" s="84">
        <v>5</v>
      </c>
      <c r="S47" s="110">
        <v>71.099999999999994</v>
      </c>
      <c r="T47" s="84">
        <v>5</v>
      </c>
      <c r="U47" s="110">
        <v>71.099999999999994</v>
      </c>
      <c r="V47" s="84">
        <v>5</v>
      </c>
      <c r="W47" s="110">
        <v>71.099999999999994</v>
      </c>
      <c r="X47" s="84">
        <v>5</v>
      </c>
      <c r="Y47" s="110">
        <v>71.099999999999994</v>
      </c>
      <c r="Z47" s="84">
        <v>5</v>
      </c>
      <c r="AA47" s="110">
        <v>71.099999999999994</v>
      </c>
      <c r="AB47" s="84">
        <v>5</v>
      </c>
      <c r="AC47" s="110">
        <v>71.099999999999994</v>
      </c>
      <c r="AD47" s="45"/>
      <c r="AE47" s="88"/>
    </row>
    <row r="48" spans="1:31" s="81" customFormat="1" ht="12" customHeight="1" x14ac:dyDescent="0.2">
      <c r="A48" s="104"/>
      <c r="B48" s="105" t="s">
        <v>165</v>
      </c>
      <c r="C48" s="84">
        <f t="shared" si="3"/>
        <v>108</v>
      </c>
      <c r="D48" s="85" t="s">
        <v>146</v>
      </c>
      <c r="E48" s="109">
        <f t="shared" si="2"/>
        <v>615</v>
      </c>
      <c r="F48" s="84">
        <v>9</v>
      </c>
      <c r="G48" s="110">
        <v>51.25</v>
      </c>
      <c r="H48" s="84">
        <v>9</v>
      </c>
      <c r="I48" s="110">
        <v>51.25</v>
      </c>
      <c r="J48" s="84">
        <v>9</v>
      </c>
      <c r="K48" s="110">
        <v>51.25</v>
      </c>
      <c r="L48" s="84">
        <v>9</v>
      </c>
      <c r="M48" s="110">
        <v>51.25</v>
      </c>
      <c r="N48" s="84">
        <v>9</v>
      </c>
      <c r="O48" s="110">
        <v>51.25</v>
      </c>
      <c r="P48" s="84">
        <v>9</v>
      </c>
      <c r="Q48" s="110">
        <v>51.25</v>
      </c>
      <c r="R48" s="84">
        <v>9</v>
      </c>
      <c r="S48" s="110">
        <v>51.25</v>
      </c>
      <c r="T48" s="84">
        <v>9</v>
      </c>
      <c r="U48" s="110">
        <v>51.25</v>
      </c>
      <c r="V48" s="84">
        <v>9</v>
      </c>
      <c r="W48" s="110">
        <v>51.25</v>
      </c>
      <c r="X48" s="84">
        <v>9</v>
      </c>
      <c r="Y48" s="110">
        <v>51.25</v>
      </c>
      <c r="Z48" s="84">
        <v>9</v>
      </c>
      <c r="AA48" s="110">
        <v>51.25</v>
      </c>
      <c r="AB48" s="84">
        <v>9</v>
      </c>
      <c r="AC48" s="110">
        <v>51.25</v>
      </c>
      <c r="AD48" s="45"/>
      <c r="AE48" s="88"/>
    </row>
    <row r="49" spans="1:31" s="81" customFormat="1" ht="12" customHeight="1" x14ac:dyDescent="0.2">
      <c r="A49" s="104"/>
      <c r="B49" s="105" t="s">
        <v>216</v>
      </c>
      <c r="C49" s="84">
        <v>24</v>
      </c>
      <c r="D49" s="85" t="s">
        <v>35</v>
      </c>
      <c r="E49" s="109">
        <f t="shared" si="2"/>
        <v>2760</v>
      </c>
      <c r="F49" s="84">
        <v>2</v>
      </c>
      <c r="G49" s="110">
        <v>230</v>
      </c>
      <c r="H49" s="84">
        <v>2</v>
      </c>
      <c r="I49" s="110">
        <v>230</v>
      </c>
      <c r="J49" s="84">
        <v>2</v>
      </c>
      <c r="K49" s="110">
        <v>230</v>
      </c>
      <c r="L49" s="84">
        <v>2</v>
      </c>
      <c r="M49" s="110">
        <v>230</v>
      </c>
      <c r="N49" s="84">
        <v>2</v>
      </c>
      <c r="O49" s="110">
        <v>230</v>
      </c>
      <c r="P49" s="84">
        <v>2</v>
      </c>
      <c r="Q49" s="110">
        <v>230</v>
      </c>
      <c r="R49" s="84">
        <v>2</v>
      </c>
      <c r="S49" s="110">
        <v>230</v>
      </c>
      <c r="T49" s="84">
        <v>2</v>
      </c>
      <c r="U49" s="110">
        <v>230</v>
      </c>
      <c r="V49" s="84">
        <v>2</v>
      </c>
      <c r="W49" s="110">
        <v>230</v>
      </c>
      <c r="X49" s="84">
        <v>2</v>
      </c>
      <c r="Y49" s="110">
        <v>230</v>
      </c>
      <c r="Z49" s="84">
        <v>2</v>
      </c>
      <c r="AA49" s="110">
        <v>230</v>
      </c>
      <c r="AB49" s="84">
        <v>2</v>
      </c>
      <c r="AC49" s="110">
        <v>230</v>
      </c>
      <c r="AD49" s="45"/>
      <c r="AE49" s="88"/>
    </row>
    <row r="50" spans="1:31" s="81" customFormat="1" ht="12" customHeight="1" x14ac:dyDescent="0.2">
      <c r="A50" s="104"/>
      <c r="B50" s="105" t="s">
        <v>219</v>
      </c>
      <c r="C50" s="106">
        <v>36</v>
      </c>
      <c r="D50" s="85" t="s">
        <v>35</v>
      </c>
      <c r="E50" s="107">
        <f t="shared" si="2"/>
        <v>464.39999999999992</v>
      </c>
      <c r="F50" s="106">
        <v>3</v>
      </c>
      <c r="G50" s="108">
        <v>38.700000000000003</v>
      </c>
      <c r="H50" s="106">
        <v>3</v>
      </c>
      <c r="I50" s="108">
        <v>38.700000000000003</v>
      </c>
      <c r="J50" s="106">
        <v>3</v>
      </c>
      <c r="K50" s="108">
        <v>38.700000000000003</v>
      </c>
      <c r="L50" s="106">
        <v>3</v>
      </c>
      <c r="M50" s="108">
        <v>38.700000000000003</v>
      </c>
      <c r="N50" s="106">
        <v>3</v>
      </c>
      <c r="O50" s="108">
        <v>38.700000000000003</v>
      </c>
      <c r="P50" s="106">
        <v>3</v>
      </c>
      <c r="Q50" s="108">
        <v>38.700000000000003</v>
      </c>
      <c r="R50" s="106">
        <v>3</v>
      </c>
      <c r="S50" s="108">
        <v>38.700000000000003</v>
      </c>
      <c r="T50" s="106">
        <v>3</v>
      </c>
      <c r="U50" s="108">
        <v>38.700000000000003</v>
      </c>
      <c r="V50" s="106">
        <v>3</v>
      </c>
      <c r="W50" s="108">
        <v>38.700000000000003</v>
      </c>
      <c r="X50" s="106">
        <v>3</v>
      </c>
      <c r="Y50" s="108">
        <v>38.700000000000003</v>
      </c>
      <c r="Z50" s="106">
        <v>3</v>
      </c>
      <c r="AA50" s="108">
        <v>38.700000000000003</v>
      </c>
      <c r="AB50" s="106">
        <v>3</v>
      </c>
      <c r="AC50" s="108">
        <v>38.700000000000003</v>
      </c>
      <c r="AD50" s="45"/>
      <c r="AE50" s="88"/>
    </row>
    <row r="51" spans="1:31" s="81" customFormat="1" ht="12" customHeight="1" x14ac:dyDescent="0.2">
      <c r="A51" s="104"/>
      <c r="B51" s="105" t="s">
        <v>342</v>
      </c>
      <c r="C51" s="106">
        <v>20</v>
      </c>
      <c r="D51" s="85" t="s">
        <v>35</v>
      </c>
      <c r="E51" s="107">
        <f t="shared" si="2"/>
        <v>2500</v>
      </c>
      <c r="F51" s="106">
        <v>5</v>
      </c>
      <c r="G51" s="108">
        <v>625</v>
      </c>
      <c r="H51" s="106">
        <v>0</v>
      </c>
      <c r="I51" s="108">
        <v>0</v>
      </c>
      <c r="J51" s="106">
        <v>0</v>
      </c>
      <c r="K51" s="108">
        <v>0</v>
      </c>
      <c r="L51" s="106">
        <v>5</v>
      </c>
      <c r="M51" s="108">
        <v>625</v>
      </c>
      <c r="N51" s="106">
        <v>0</v>
      </c>
      <c r="O51" s="108">
        <v>0</v>
      </c>
      <c r="P51" s="106">
        <v>0</v>
      </c>
      <c r="Q51" s="108">
        <v>0</v>
      </c>
      <c r="R51" s="106">
        <v>5</v>
      </c>
      <c r="S51" s="108">
        <v>625</v>
      </c>
      <c r="T51" s="106">
        <v>0</v>
      </c>
      <c r="U51" s="108">
        <v>0</v>
      </c>
      <c r="V51" s="106">
        <v>0</v>
      </c>
      <c r="W51" s="108">
        <v>0</v>
      </c>
      <c r="X51" s="106">
        <v>5</v>
      </c>
      <c r="Y51" s="108">
        <v>625</v>
      </c>
      <c r="Z51" s="106">
        <v>0</v>
      </c>
      <c r="AA51" s="108">
        <v>0</v>
      </c>
      <c r="AB51" s="106">
        <v>0</v>
      </c>
      <c r="AC51" s="108">
        <v>0</v>
      </c>
      <c r="AD51" s="45"/>
      <c r="AE51" s="88"/>
    </row>
    <row r="52" spans="1:31" s="81" customFormat="1" ht="12" customHeight="1" x14ac:dyDescent="0.2">
      <c r="A52" s="104"/>
      <c r="B52" s="105" t="s">
        <v>166</v>
      </c>
      <c r="C52" s="106">
        <f t="shared" si="3"/>
        <v>2</v>
      </c>
      <c r="D52" s="85" t="s">
        <v>35</v>
      </c>
      <c r="E52" s="107">
        <f t="shared" si="2"/>
        <v>648.24</v>
      </c>
      <c r="F52" s="106">
        <v>0</v>
      </c>
      <c r="G52" s="108">
        <v>0</v>
      </c>
      <c r="H52" s="106">
        <v>0</v>
      </c>
      <c r="I52" s="108">
        <v>0</v>
      </c>
      <c r="J52" s="106">
        <v>1</v>
      </c>
      <c r="K52" s="108">
        <v>274.12</v>
      </c>
      <c r="L52" s="106">
        <v>0</v>
      </c>
      <c r="M52" s="108">
        <v>0</v>
      </c>
      <c r="N52" s="106">
        <v>0</v>
      </c>
      <c r="O52" s="108">
        <v>0</v>
      </c>
      <c r="P52" s="106">
        <v>0</v>
      </c>
      <c r="Q52" s="108">
        <v>0</v>
      </c>
      <c r="R52" s="106">
        <v>1</v>
      </c>
      <c r="S52" s="108">
        <v>374.12</v>
      </c>
      <c r="T52" s="106">
        <v>0</v>
      </c>
      <c r="U52" s="108">
        <v>0</v>
      </c>
      <c r="V52" s="106">
        <v>0</v>
      </c>
      <c r="W52" s="108">
        <v>0</v>
      </c>
      <c r="X52" s="106">
        <v>0</v>
      </c>
      <c r="Y52" s="108">
        <v>0</v>
      </c>
      <c r="Z52" s="106">
        <v>0</v>
      </c>
      <c r="AA52" s="108">
        <v>0</v>
      </c>
      <c r="AB52" s="106">
        <v>0</v>
      </c>
      <c r="AC52" s="108">
        <v>0</v>
      </c>
      <c r="AD52" s="45"/>
      <c r="AE52" s="88"/>
    </row>
    <row r="53" spans="1:31" s="81" customFormat="1" ht="12" customHeight="1" x14ac:dyDescent="0.2">
      <c r="A53" s="82">
        <v>212</v>
      </c>
      <c r="B53" s="83" t="s">
        <v>211</v>
      </c>
      <c r="C53" s="84"/>
      <c r="D53" s="91"/>
      <c r="E53" s="111">
        <f>SUM(E54)</f>
        <v>2480</v>
      </c>
      <c r="F53" s="112"/>
      <c r="G53" s="111">
        <f>SUM(G54)</f>
        <v>0</v>
      </c>
      <c r="H53" s="43"/>
      <c r="I53" s="111">
        <f>SUM(I54)</f>
        <v>620</v>
      </c>
      <c r="J53" s="87"/>
      <c r="K53" s="111">
        <f>SUM(K54)</f>
        <v>0</v>
      </c>
      <c r="L53" s="87"/>
      <c r="M53" s="111">
        <f>SUM(M54)</f>
        <v>620</v>
      </c>
      <c r="N53" s="112"/>
      <c r="O53" s="111">
        <f>SUM(O54)</f>
        <v>310</v>
      </c>
      <c r="P53" s="112"/>
      <c r="Q53" s="111">
        <f>SUM(Q54)</f>
        <v>310</v>
      </c>
      <c r="R53" s="112"/>
      <c r="S53" s="111">
        <f>SUM(S54)</f>
        <v>0</v>
      </c>
      <c r="T53" s="112"/>
      <c r="U53" s="111">
        <f>SUM(U54)</f>
        <v>310</v>
      </c>
      <c r="V53" s="112"/>
      <c r="W53" s="111">
        <f>SUM(W54)</f>
        <v>0</v>
      </c>
      <c r="X53" s="112"/>
      <c r="Y53" s="111">
        <f>SUM(Y54)</f>
        <v>0</v>
      </c>
      <c r="Z53" s="112"/>
      <c r="AA53" s="111">
        <f>SUM(AA54)</f>
        <v>310</v>
      </c>
      <c r="AB53" s="106"/>
      <c r="AC53" s="111">
        <f>SUM(AC54)</f>
        <v>0</v>
      </c>
      <c r="AD53" s="45"/>
      <c r="AE53" s="88"/>
    </row>
    <row r="54" spans="1:31" s="81" customFormat="1" ht="12" customHeight="1" x14ac:dyDescent="0.2">
      <c r="A54" s="82"/>
      <c r="B54" s="105" t="s">
        <v>212</v>
      </c>
      <c r="C54" s="84">
        <v>8</v>
      </c>
      <c r="D54" s="85" t="s">
        <v>35</v>
      </c>
      <c r="E54" s="109">
        <f t="shared" ref="E54" si="4">SUM(G54,I54,K54,M54,O54,Q54,S54,U54,W54,Y54,AA54,AC54)</f>
        <v>2480</v>
      </c>
      <c r="F54" s="86">
        <v>0</v>
      </c>
      <c r="G54" s="110">
        <v>0</v>
      </c>
      <c r="H54" s="86">
        <v>2</v>
      </c>
      <c r="I54" s="110">
        <v>620</v>
      </c>
      <c r="J54" s="86">
        <v>0</v>
      </c>
      <c r="K54" s="110">
        <v>0</v>
      </c>
      <c r="L54" s="86">
        <v>2</v>
      </c>
      <c r="M54" s="110">
        <v>620</v>
      </c>
      <c r="N54" s="86">
        <v>1</v>
      </c>
      <c r="O54" s="110">
        <v>310</v>
      </c>
      <c r="P54" s="86">
        <v>1</v>
      </c>
      <c r="Q54" s="110">
        <v>310</v>
      </c>
      <c r="R54" s="86">
        <v>0</v>
      </c>
      <c r="S54" s="110">
        <v>0</v>
      </c>
      <c r="T54" s="86">
        <v>1</v>
      </c>
      <c r="U54" s="110">
        <v>310</v>
      </c>
      <c r="V54" s="86">
        <v>0</v>
      </c>
      <c r="W54" s="110">
        <v>0</v>
      </c>
      <c r="X54" s="86">
        <v>0</v>
      </c>
      <c r="Y54" s="110">
        <v>0</v>
      </c>
      <c r="Z54" s="86">
        <v>1</v>
      </c>
      <c r="AA54" s="110">
        <v>310</v>
      </c>
      <c r="AB54" s="106">
        <v>0</v>
      </c>
      <c r="AC54" s="108">
        <v>0</v>
      </c>
      <c r="AD54" s="45"/>
      <c r="AE54" s="88"/>
    </row>
    <row r="55" spans="1:31" s="81" customFormat="1" ht="15" customHeight="1" x14ac:dyDescent="0.2">
      <c r="A55" s="82">
        <v>213</v>
      </c>
      <c r="B55" s="83" t="s">
        <v>45</v>
      </c>
      <c r="C55" s="84"/>
      <c r="D55" s="91"/>
      <c r="E55" s="111">
        <f>SUM(E56)</f>
        <v>1428</v>
      </c>
      <c r="F55" s="112"/>
      <c r="G55" s="111">
        <f>SUM(G56)</f>
        <v>238</v>
      </c>
      <c r="H55" s="43"/>
      <c r="I55" s="111">
        <f>SUM(I56)</f>
        <v>0</v>
      </c>
      <c r="J55" s="87"/>
      <c r="K55" s="111">
        <f>SUM(K56)</f>
        <v>238</v>
      </c>
      <c r="L55" s="87"/>
      <c r="M55" s="111">
        <f>SUM(M56)</f>
        <v>0</v>
      </c>
      <c r="N55" s="112"/>
      <c r="O55" s="111">
        <f>SUM(O56)</f>
        <v>238</v>
      </c>
      <c r="P55" s="112"/>
      <c r="Q55" s="111">
        <f>SUM(Q56)</f>
        <v>0</v>
      </c>
      <c r="R55" s="112"/>
      <c r="S55" s="111">
        <f>SUM(S56)</f>
        <v>238</v>
      </c>
      <c r="T55" s="112"/>
      <c r="U55" s="111">
        <f>SUM(U56)</f>
        <v>0</v>
      </c>
      <c r="V55" s="112"/>
      <c r="W55" s="111">
        <f>SUM(W56)</f>
        <v>238</v>
      </c>
      <c r="X55" s="112"/>
      <c r="Y55" s="111">
        <f>SUM(Y56)</f>
        <v>0</v>
      </c>
      <c r="Z55" s="112"/>
      <c r="AA55" s="111">
        <f>SUM(AA56)</f>
        <v>238</v>
      </c>
      <c r="AB55" s="112"/>
      <c r="AC55" s="111">
        <f>SUM(AC56)</f>
        <v>0</v>
      </c>
      <c r="AD55" s="88"/>
    </row>
    <row r="56" spans="1:31" s="81" customFormat="1" ht="12.75" customHeight="1" x14ac:dyDescent="0.2">
      <c r="A56" s="82"/>
      <c r="B56" s="105" t="s">
        <v>46</v>
      </c>
      <c r="C56" s="84">
        <v>6</v>
      </c>
      <c r="D56" s="85" t="s">
        <v>35</v>
      </c>
      <c r="E56" s="109">
        <f t="shared" si="0"/>
        <v>1428</v>
      </c>
      <c r="F56" s="86">
        <v>1</v>
      </c>
      <c r="G56" s="110">
        <v>238</v>
      </c>
      <c r="H56" s="86">
        <v>0</v>
      </c>
      <c r="I56" s="110">
        <v>0</v>
      </c>
      <c r="J56" s="86">
        <v>1</v>
      </c>
      <c r="K56" s="110">
        <v>238</v>
      </c>
      <c r="L56" s="86">
        <v>0</v>
      </c>
      <c r="M56" s="110">
        <v>0</v>
      </c>
      <c r="N56" s="86">
        <v>1</v>
      </c>
      <c r="O56" s="110">
        <v>238</v>
      </c>
      <c r="P56" s="86">
        <v>0</v>
      </c>
      <c r="Q56" s="110">
        <v>0</v>
      </c>
      <c r="R56" s="86">
        <v>1</v>
      </c>
      <c r="S56" s="110">
        <v>238</v>
      </c>
      <c r="T56" s="86">
        <v>0</v>
      </c>
      <c r="U56" s="110">
        <v>0</v>
      </c>
      <c r="V56" s="86">
        <v>1</v>
      </c>
      <c r="W56" s="110">
        <v>238</v>
      </c>
      <c r="X56" s="86">
        <v>0</v>
      </c>
      <c r="Y56" s="110">
        <v>0</v>
      </c>
      <c r="Z56" s="86">
        <v>1</v>
      </c>
      <c r="AA56" s="110">
        <v>238</v>
      </c>
      <c r="AB56" s="86">
        <v>0</v>
      </c>
      <c r="AC56" s="110">
        <v>0</v>
      </c>
      <c r="AD56" s="88"/>
    </row>
    <row r="57" spans="1:31" ht="35.25" customHeight="1" x14ac:dyDescent="0.2">
      <c r="A57" s="23">
        <v>214</v>
      </c>
      <c r="B57" s="19" t="s">
        <v>47</v>
      </c>
      <c r="C57" s="31"/>
      <c r="D57" s="72"/>
      <c r="E57" s="35">
        <f>SUM(E58:E65)</f>
        <v>155948</v>
      </c>
      <c r="F57" s="36"/>
      <c r="G57" s="35">
        <f>SUM(G58:G65)</f>
        <v>14673</v>
      </c>
      <c r="H57" s="37"/>
      <c r="I57" s="35">
        <f>SUM(I58:I65)</f>
        <v>10210</v>
      </c>
      <c r="J57" s="37"/>
      <c r="K57" s="35">
        <f>SUM(K58:K65)</f>
        <v>19538</v>
      </c>
      <c r="L57" s="37"/>
      <c r="M57" s="35">
        <f>SUM(M58:M65)</f>
        <v>9448</v>
      </c>
      <c r="N57" s="37"/>
      <c r="O57" s="35">
        <f>SUM(O58:O65)</f>
        <v>16538</v>
      </c>
      <c r="P57" s="37"/>
      <c r="Q57" s="35">
        <f>SUM(Q58:Q65)</f>
        <v>13178</v>
      </c>
      <c r="R57" s="37"/>
      <c r="S57" s="35">
        <f>SUM(S58:S65)</f>
        <v>12808</v>
      </c>
      <c r="T57" s="37"/>
      <c r="U57" s="35">
        <f>SUM(U58:U65)</f>
        <v>13178</v>
      </c>
      <c r="V57" s="37"/>
      <c r="W57" s="35">
        <f>SUM(W58:W65)</f>
        <v>12808</v>
      </c>
      <c r="X57" s="37"/>
      <c r="Y57" s="35">
        <f>SUM(Y58:Y65)</f>
        <v>11313</v>
      </c>
      <c r="Z57" s="37"/>
      <c r="AA57" s="35">
        <f>SUM(AA58:AA65)</f>
        <v>12808</v>
      </c>
      <c r="AB57" s="37"/>
      <c r="AC57" s="35">
        <f>SUM(AC58:AC65)</f>
        <v>9448</v>
      </c>
      <c r="AD57" s="17"/>
    </row>
    <row r="58" spans="1:31" ht="23.25" customHeight="1" x14ac:dyDescent="0.2">
      <c r="A58" s="23"/>
      <c r="B58" s="69" t="s">
        <v>325</v>
      </c>
      <c r="C58" s="26">
        <v>24</v>
      </c>
      <c r="D58" s="30" t="s">
        <v>35</v>
      </c>
      <c r="E58" s="32">
        <f t="shared" si="0"/>
        <v>35418</v>
      </c>
      <c r="F58" s="39">
        <v>2</v>
      </c>
      <c r="G58" s="42">
        <v>3138</v>
      </c>
      <c r="H58" s="39">
        <v>2</v>
      </c>
      <c r="I58" s="42">
        <v>900</v>
      </c>
      <c r="J58" s="39">
        <v>3138</v>
      </c>
      <c r="K58" s="42">
        <v>3138</v>
      </c>
      <c r="L58" s="39">
        <v>2</v>
      </c>
      <c r="M58" s="42">
        <v>3138</v>
      </c>
      <c r="N58" s="39">
        <v>2</v>
      </c>
      <c r="O58" s="42">
        <v>3138</v>
      </c>
      <c r="P58" s="39">
        <v>2</v>
      </c>
      <c r="Q58" s="42">
        <v>3138</v>
      </c>
      <c r="R58" s="39">
        <v>2</v>
      </c>
      <c r="S58" s="42">
        <v>3138</v>
      </c>
      <c r="T58" s="39">
        <v>2</v>
      </c>
      <c r="U58" s="42">
        <v>3138</v>
      </c>
      <c r="V58" s="39">
        <v>2</v>
      </c>
      <c r="W58" s="42">
        <v>3138</v>
      </c>
      <c r="X58" s="39">
        <v>2</v>
      </c>
      <c r="Y58" s="42">
        <v>3138</v>
      </c>
      <c r="Z58" s="39">
        <v>2</v>
      </c>
      <c r="AA58" s="42">
        <v>3138</v>
      </c>
      <c r="AB58" s="39">
        <v>2</v>
      </c>
      <c r="AC58" s="42">
        <v>3138</v>
      </c>
      <c r="AD58" s="17"/>
    </row>
    <row r="59" spans="1:31" ht="23.25" customHeight="1" x14ac:dyDescent="0.2">
      <c r="A59" s="23"/>
      <c r="B59" s="69" t="s">
        <v>326</v>
      </c>
      <c r="C59" s="26">
        <v>24</v>
      </c>
      <c r="D59" s="30" t="s">
        <v>35</v>
      </c>
      <c r="E59" s="32">
        <f t="shared" si="0"/>
        <v>18720</v>
      </c>
      <c r="F59" s="39">
        <v>2</v>
      </c>
      <c r="G59" s="42">
        <v>1560</v>
      </c>
      <c r="H59" s="39">
        <v>2</v>
      </c>
      <c r="I59" s="42">
        <v>1560</v>
      </c>
      <c r="J59" s="39">
        <v>2</v>
      </c>
      <c r="K59" s="42">
        <v>1560</v>
      </c>
      <c r="L59" s="39">
        <v>2</v>
      </c>
      <c r="M59" s="42">
        <v>1560</v>
      </c>
      <c r="N59" s="39">
        <v>2</v>
      </c>
      <c r="O59" s="42">
        <v>1560</v>
      </c>
      <c r="P59" s="39">
        <v>2</v>
      </c>
      <c r="Q59" s="42">
        <v>1560</v>
      </c>
      <c r="R59" s="39">
        <v>2</v>
      </c>
      <c r="S59" s="42">
        <v>1560</v>
      </c>
      <c r="T59" s="39">
        <v>2</v>
      </c>
      <c r="U59" s="42">
        <v>1560</v>
      </c>
      <c r="V59" s="39">
        <v>2</v>
      </c>
      <c r="W59" s="42">
        <v>1560</v>
      </c>
      <c r="X59" s="39">
        <v>2</v>
      </c>
      <c r="Y59" s="42">
        <v>1560</v>
      </c>
      <c r="Z59" s="39">
        <v>2</v>
      </c>
      <c r="AA59" s="42">
        <v>1560</v>
      </c>
      <c r="AB59" s="39">
        <v>2</v>
      </c>
      <c r="AC59" s="42">
        <v>1560</v>
      </c>
      <c r="AD59" s="17"/>
    </row>
    <row r="60" spans="1:31" ht="13.5" customHeight="1" x14ac:dyDescent="0.2">
      <c r="A60" s="23"/>
      <c r="B60" s="69" t="s">
        <v>327</v>
      </c>
      <c r="C60" s="26">
        <v>12</v>
      </c>
      <c r="D60" s="30" t="s">
        <v>35</v>
      </c>
      <c r="E60" s="32">
        <f t="shared" si="0"/>
        <v>11400</v>
      </c>
      <c r="F60" s="39">
        <v>1</v>
      </c>
      <c r="G60" s="42">
        <v>950</v>
      </c>
      <c r="H60" s="39">
        <v>1</v>
      </c>
      <c r="I60" s="42">
        <v>950</v>
      </c>
      <c r="J60" s="39">
        <v>1</v>
      </c>
      <c r="K60" s="42">
        <v>950</v>
      </c>
      <c r="L60" s="39">
        <v>0</v>
      </c>
      <c r="M60" s="42">
        <v>950</v>
      </c>
      <c r="N60" s="39">
        <v>1</v>
      </c>
      <c r="O60" s="42">
        <v>950</v>
      </c>
      <c r="P60" s="39">
        <v>0</v>
      </c>
      <c r="Q60" s="42">
        <v>950</v>
      </c>
      <c r="R60" s="39">
        <v>1</v>
      </c>
      <c r="S60" s="42">
        <v>950</v>
      </c>
      <c r="T60" s="39">
        <v>1</v>
      </c>
      <c r="U60" s="42">
        <v>950</v>
      </c>
      <c r="V60" s="39">
        <v>1</v>
      </c>
      <c r="W60" s="42">
        <v>950</v>
      </c>
      <c r="X60" s="39">
        <v>1</v>
      </c>
      <c r="Y60" s="42">
        <v>950</v>
      </c>
      <c r="Z60" s="39">
        <v>1</v>
      </c>
      <c r="AA60" s="42">
        <v>950</v>
      </c>
      <c r="AB60" s="39">
        <v>1</v>
      </c>
      <c r="AC60" s="42">
        <v>950</v>
      </c>
      <c r="AD60" s="17"/>
    </row>
    <row r="61" spans="1:31" ht="23.25" customHeight="1" x14ac:dyDescent="0.2">
      <c r="A61" s="23"/>
      <c r="B61" s="69" t="s">
        <v>328</v>
      </c>
      <c r="C61" s="26">
        <v>12</v>
      </c>
      <c r="D61" s="30" t="s">
        <v>35</v>
      </c>
      <c r="E61" s="32">
        <f t="shared" si="0"/>
        <v>15000</v>
      </c>
      <c r="F61" s="39">
        <v>1</v>
      </c>
      <c r="G61" s="42">
        <v>1250</v>
      </c>
      <c r="H61" s="39">
        <v>1</v>
      </c>
      <c r="I61" s="42">
        <v>1250</v>
      </c>
      <c r="J61" s="39">
        <v>1</v>
      </c>
      <c r="K61" s="42">
        <v>1250</v>
      </c>
      <c r="L61" s="39">
        <v>1</v>
      </c>
      <c r="M61" s="42">
        <v>1250</v>
      </c>
      <c r="N61" s="39">
        <v>1</v>
      </c>
      <c r="O61" s="42">
        <v>1250</v>
      </c>
      <c r="P61" s="39">
        <v>1</v>
      </c>
      <c r="Q61" s="42">
        <v>1250</v>
      </c>
      <c r="R61" s="39">
        <v>1</v>
      </c>
      <c r="S61" s="42">
        <v>1250</v>
      </c>
      <c r="T61" s="39">
        <v>1</v>
      </c>
      <c r="U61" s="42">
        <v>1250</v>
      </c>
      <c r="V61" s="39">
        <v>1</v>
      </c>
      <c r="W61" s="42">
        <v>1250</v>
      </c>
      <c r="X61" s="39">
        <v>1</v>
      </c>
      <c r="Y61" s="42">
        <v>1250</v>
      </c>
      <c r="Z61" s="39">
        <v>1</v>
      </c>
      <c r="AA61" s="42">
        <v>1250</v>
      </c>
      <c r="AB61" s="39">
        <v>1</v>
      </c>
      <c r="AC61" s="42">
        <v>1250</v>
      </c>
      <c r="AD61" s="17"/>
    </row>
    <row r="62" spans="1:31" ht="23.25" customHeight="1" x14ac:dyDescent="0.2">
      <c r="A62" s="23"/>
      <c r="B62" s="69" t="s">
        <v>329</v>
      </c>
      <c r="C62" s="26">
        <v>10</v>
      </c>
      <c r="D62" s="30" t="s">
        <v>35</v>
      </c>
      <c r="E62" s="32">
        <f t="shared" si="0"/>
        <v>18650</v>
      </c>
      <c r="F62" s="39">
        <v>1</v>
      </c>
      <c r="G62" s="42">
        <v>1865</v>
      </c>
      <c r="H62" s="39">
        <v>0</v>
      </c>
      <c r="I62" s="42">
        <v>0</v>
      </c>
      <c r="J62" s="39">
        <v>2</v>
      </c>
      <c r="K62" s="42">
        <v>3730</v>
      </c>
      <c r="L62" s="39">
        <v>0</v>
      </c>
      <c r="M62" s="42">
        <v>0</v>
      </c>
      <c r="N62" s="39">
        <v>2</v>
      </c>
      <c r="O62" s="42">
        <v>3730</v>
      </c>
      <c r="P62" s="39">
        <v>2</v>
      </c>
      <c r="Q62" s="42">
        <v>3730</v>
      </c>
      <c r="R62" s="39">
        <v>0</v>
      </c>
      <c r="S62" s="42">
        <v>0</v>
      </c>
      <c r="T62" s="39">
        <v>2</v>
      </c>
      <c r="U62" s="42">
        <v>3730</v>
      </c>
      <c r="V62" s="39">
        <v>0</v>
      </c>
      <c r="W62" s="42">
        <v>0</v>
      </c>
      <c r="X62" s="39">
        <v>1</v>
      </c>
      <c r="Y62" s="42">
        <v>1865</v>
      </c>
      <c r="Z62" s="39">
        <v>0</v>
      </c>
      <c r="AA62" s="42">
        <v>0</v>
      </c>
      <c r="AB62" s="39">
        <v>0</v>
      </c>
      <c r="AC62" s="42">
        <v>0</v>
      </c>
      <c r="AD62" s="17"/>
    </row>
    <row r="63" spans="1:31" ht="24" customHeight="1" x14ac:dyDescent="0.2">
      <c r="A63" s="23"/>
      <c r="B63" s="69" t="s">
        <v>330</v>
      </c>
      <c r="C63" s="26">
        <v>12</v>
      </c>
      <c r="D63" s="30" t="s">
        <v>35</v>
      </c>
      <c r="E63" s="32">
        <f t="shared" si="0"/>
        <v>20160</v>
      </c>
      <c r="F63" s="39">
        <v>2</v>
      </c>
      <c r="G63" s="42">
        <v>3360</v>
      </c>
      <c r="H63" s="39">
        <v>0</v>
      </c>
      <c r="I63" s="42">
        <v>0</v>
      </c>
      <c r="J63" s="39">
        <v>2</v>
      </c>
      <c r="K63" s="42">
        <v>3360</v>
      </c>
      <c r="L63" s="39">
        <v>0</v>
      </c>
      <c r="M63" s="42">
        <v>0</v>
      </c>
      <c r="N63" s="39">
        <v>2</v>
      </c>
      <c r="O63" s="42">
        <v>3360</v>
      </c>
      <c r="P63" s="39">
        <v>0</v>
      </c>
      <c r="Q63" s="42">
        <v>0</v>
      </c>
      <c r="R63" s="39">
        <v>2</v>
      </c>
      <c r="S63" s="42">
        <v>3360</v>
      </c>
      <c r="T63" s="39">
        <v>0</v>
      </c>
      <c r="U63" s="42">
        <v>0</v>
      </c>
      <c r="V63" s="39">
        <v>2</v>
      </c>
      <c r="W63" s="42">
        <v>3360</v>
      </c>
      <c r="X63" s="39">
        <v>0</v>
      </c>
      <c r="Y63" s="42">
        <v>0</v>
      </c>
      <c r="Z63" s="39">
        <v>2</v>
      </c>
      <c r="AA63" s="42">
        <v>3360</v>
      </c>
      <c r="AB63" s="39">
        <v>0</v>
      </c>
      <c r="AC63" s="42">
        <v>0</v>
      </c>
      <c r="AD63" s="17"/>
    </row>
    <row r="64" spans="1:31" ht="15.75" customHeight="1" x14ac:dyDescent="0.2">
      <c r="A64" s="23"/>
      <c r="B64" s="69" t="s">
        <v>332</v>
      </c>
      <c r="C64" s="26">
        <v>36</v>
      </c>
      <c r="D64" s="30" t="s">
        <v>35</v>
      </c>
      <c r="E64" s="32">
        <f t="shared" si="0"/>
        <v>18600</v>
      </c>
      <c r="F64" s="39">
        <v>3</v>
      </c>
      <c r="G64" s="42">
        <v>1050</v>
      </c>
      <c r="H64" s="39">
        <v>3</v>
      </c>
      <c r="I64" s="42">
        <v>4050</v>
      </c>
      <c r="J64" s="39">
        <v>3</v>
      </c>
      <c r="K64" s="42">
        <v>4050</v>
      </c>
      <c r="L64" s="39">
        <v>3</v>
      </c>
      <c r="M64" s="42">
        <v>1050</v>
      </c>
      <c r="N64" s="39">
        <v>3</v>
      </c>
      <c r="O64" s="42">
        <v>1050</v>
      </c>
      <c r="P64" s="39">
        <v>3</v>
      </c>
      <c r="Q64" s="42">
        <v>1050</v>
      </c>
      <c r="R64" s="39">
        <v>3</v>
      </c>
      <c r="S64" s="42">
        <v>1050</v>
      </c>
      <c r="T64" s="39">
        <v>3</v>
      </c>
      <c r="U64" s="42">
        <v>1050</v>
      </c>
      <c r="V64" s="39">
        <v>3</v>
      </c>
      <c r="W64" s="42">
        <v>1050</v>
      </c>
      <c r="X64" s="39">
        <v>3</v>
      </c>
      <c r="Y64" s="42">
        <v>1050</v>
      </c>
      <c r="Z64" s="39">
        <v>3</v>
      </c>
      <c r="AA64" s="42">
        <v>1050</v>
      </c>
      <c r="AB64" s="39">
        <v>3</v>
      </c>
      <c r="AC64" s="42">
        <v>1050</v>
      </c>
      <c r="AD64" s="17"/>
    </row>
    <row r="65" spans="1:30" ht="22.5" customHeight="1" x14ac:dyDescent="0.2">
      <c r="A65" s="23"/>
      <c r="B65" s="69" t="s">
        <v>331</v>
      </c>
      <c r="C65" s="26">
        <v>36</v>
      </c>
      <c r="D65" s="30" t="s">
        <v>35</v>
      </c>
      <c r="E65" s="32">
        <f t="shared" si="0"/>
        <v>18000</v>
      </c>
      <c r="F65" s="39">
        <v>3</v>
      </c>
      <c r="G65" s="42">
        <v>1500</v>
      </c>
      <c r="H65" s="39">
        <v>3</v>
      </c>
      <c r="I65" s="42">
        <v>1500</v>
      </c>
      <c r="J65" s="39">
        <v>3</v>
      </c>
      <c r="K65" s="42">
        <v>1500</v>
      </c>
      <c r="L65" s="39">
        <v>3</v>
      </c>
      <c r="M65" s="42">
        <v>1500</v>
      </c>
      <c r="N65" s="39">
        <v>3</v>
      </c>
      <c r="O65" s="42">
        <v>1500</v>
      </c>
      <c r="P65" s="39">
        <v>3</v>
      </c>
      <c r="Q65" s="42">
        <v>1500</v>
      </c>
      <c r="R65" s="39">
        <v>3</v>
      </c>
      <c r="S65" s="42">
        <v>1500</v>
      </c>
      <c r="T65" s="39">
        <v>3</v>
      </c>
      <c r="U65" s="42">
        <v>1500</v>
      </c>
      <c r="V65" s="39">
        <v>3</v>
      </c>
      <c r="W65" s="42">
        <v>1500</v>
      </c>
      <c r="X65" s="39">
        <v>3</v>
      </c>
      <c r="Y65" s="42">
        <v>1500</v>
      </c>
      <c r="Z65" s="39">
        <v>3</v>
      </c>
      <c r="AA65" s="42">
        <v>1500</v>
      </c>
      <c r="AB65" s="39">
        <v>3</v>
      </c>
      <c r="AC65" s="42">
        <v>1500</v>
      </c>
      <c r="AD65" s="17"/>
    </row>
    <row r="66" spans="1:30" ht="15.75" customHeight="1" x14ac:dyDescent="0.2">
      <c r="A66" s="23">
        <v>215</v>
      </c>
      <c r="B66" s="19" t="s">
        <v>48</v>
      </c>
      <c r="C66" s="31"/>
      <c r="D66" s="18"/>
      <c r="E66" s="24">
        <f>SUM(E67:E67)</f>
        <v>3078</v>
      </c>
      <c r="F66" s="36" t="s">
        <v>49</v>
      </c>
      <c r="G66" s="24">
        <f>SUM(G67:G67)</f>
        <v>256.5</v>
      </c>
      <c r="H66" s="37"/>
      <c r="I66" s="24">
        <f>SUM(I67:I67)</f>
        <v>256.5</v>
      </c>
      <c r="J66" s="37"/>
      <c r="K66" s="24">
        <f>SUM(K67:K67)</f>
        <v>256.5</v>
      </c>
      <c r="L66" s="37"/>
      <c r="M66" s="24">
        <f>SUM(M67:M67)</f>
        <v>256.5</v>
      </c>
      <c r="N66" s="37"/>
      <c r="O66" s="24">
        <f>SUM(O67:O67)</f>
        <v>256.5</v>
      </c>
      <c r="P66" s="37"/>
      <c r="Q66" s="24">
        <f>SUM(Q67:Q67)</f>
        <v>256.5</v>
      </c>
      <c r="R66" s="37"/>
      <c r="S66" s="24">
        <f>SUM(S67:S67)</f>
        <v>256.5</v>
      </c>
      <c r="T66" s="37"/>
      <c r="U66" s="24">
        <f>SUM(U67:U67)</f>
        <v>256.5</v>
      </c>
      <c r="V66" s="37"/>
      <c r="W66" s="24">
        <f>SUM(W67:W67)</f>
        <v>256.5</v>
      </c>
      <c r="X66" s="37"/>
      <c r="Y66" s="24">
        <f>SUM(Y67:Y67)</f>
        <v>256.5</v>
      </c>
      <c r="Z66" s="37"/>
      <c r="AA66" s="24">
        <f>SUM(AA67:AA67)</f>
        <v>256.5</v>
      </c>
      <c r="AB66" s="37"/>
      <c r="AC66" s="24">
        <f>SUM(AC67:AC67)</f>
        <v>256.5</v>
      </c>
      <c r="AD66" s="17"/>
    </row>
    <row r="67" spans="1:30" s="81" customFormat="1" ht="13.5" customHeight="1" x14ac:dyDescent="0.2">
      <c r="A67" s="82"/>
      <c r="B67" s="105" t="s">
        <v>50</v>
      </c>
      <c r="C67" s="106">
        <v>12</v>
      </c>
      <c r="D67" s="85" t="s">
        <v>35</v>
      </c>
      <c r="E67" s="107">
        <f t="shared" si="0"/>
        <v>3078</v>
      </c>
      <c r="F67" s="113">
        <v>1</v>
      </c>
      <c r="G67" s="108">
        <v>256.5</v>
      </c>
      <c r="H67" s="113">
        <v>1</v>
      </c>
      <c r="I67" s="108">
        <v>256.5</v>
      </c>
      <c r="J67" s="113">
        <v>1</v>
      </c>
      <c r="K67" s="108">
        <v>256.5</v>
      </c>
      <c r="L67" s="113">
        <v>1</v>
      </c>
      <c r="M67" s="108">
        <v>256.5</v>
      </c>
      <c r="N67" s="113">
        <v>1</v>
      </c>
      <c r="O67" s="108">
        <v>256.5</v>
      </c>
      <c r="P67" s="113">
        <v>1</v>
      </c>
      <c r="Q67" s="108">
        <v>256.5</v>
      </c>
      <c r="R67" s="113">
        <v>1</v>
      </c>
      <c r="S67" s="108">
        <v>256.5</v>
      </c>
      <c r="T67" s="113">
        <v>1</v>
      </c>
      <c r="U67" s="108">
        <v>256.5</v>
      </c>
      <c r="V67" s="113">
        <v>1</v>
      </c>
      <c r="W67" s="108">
        <v>256.5</v>
      </c>
      <c r="X67" s="113">
        <v>1</v>
      </c>
      <c r="Y67" s="108">
        <v>256.5</v>
      </c>
      <c r="Z67" s="113">
        <v>1</v>
      </c>
      <c r="AA67" s="108">
        <v>256.5</v>
      </c>
      <c r="AB67" s="113">
        <v>1</v>
      </c>
      <c r="AC67" s="108">
        <v>256.5</v>
      </c>
      <c r="AD67" s="88"/>
    </row>
    <row r="68" spans="1:30" s="81" customFormat="1" ht="12.75" customHeight="1" x14ac:dyDescent="0.2">
      <c r="A68" s="82">
        <v>216</v>
      </c>
      <c r="B68" s="83" t="s">
        <v>51</v>
      </c>
      <c r="C68" s="106"/>
      <c r="D68" s="91"/>
      <c r="E68" s="43">
        <f>SUM(E69:E79)</f>
        <v>132800</v>
      </c>
      <c r="F68" s="93" t="s">
        <v>49</v>
      </c>
      <c r="G68" s="43">
        <f>SUM(G69:G79)</f>
        <v>12695</v>
      </c>
      <c r="H68" s="94"/>
      <c r="I68" s="43">
        <f>SUM(I69:I79)</f>
        <v>10575</v>
      </c>
      <c r="J68" s="94"/>
      <c r="K68" s="43">
        <f>SUM(K69:K79)</f>
        <v>10575</v>
      </c>
      <c r="L68" s="94"/>
      <c r="M68" s="43">
        <f>SUM(M69:M79)</f>
        <v>12005</v>
      </c>
      <c r="N68" s="94"/>
      <c r="O68" s="43">
        <f>SUM(O69:O79)</f>
        <v>11035</v>
      </c>
      <c r="P68" s="94"/>
      <c r="Q68" s="43">
        <f>SUM(Q69:Q79)</f>
        <v>10575</v>
      </c>
      <c r="R68" s="94"/>
      <c r="S68" s="43">
        <f>SUM(S69:S79)</f>
        <v>11355</v>
      </c>
      <c r="T68" s="94"/>
      <c r="U68" s="43">
        <f>SUM(U69:U79)</f>
        <v>11225</v>
      </c>
      <c r="V68" s="94"/>
      <c r="W68" s="43">
        <f>SUM(W69:W79)</f>
        <v>11035</v>
      </c>
      <c r="X68" s="43"/>
      <c r="Y68" s="43">
        <f>SUM(Y69:Y79)</f>
        <v>10575</v>
      </c>
      <c r="Z68" s="94"/>
      <c r="AA68" s="43">
        <f>SUM(AA69:AA79)</f>
        <v>10575</v>
      </c>
      <c r="AB68" s="94"/>
      <c r="AC68" s="43">
        <f>SUM(AC69:AC79)</f>
        <v>10575</v>
      </c>
      <c r="AD68" s="88"/>
    </row>
    <row r="69" spans="1:30" s="81" customFormat="1" ht="12.75" customHeight="1" x14ac:dyDescent="0.2">
      <c r="A69" s="104"/>
      <c r="B69" s="105" t="s">
        <v>170</v>
      </c>
      <c r="C69" s="84">
        <v>72</v>
      </c>
      <c r="D69" s="85" t="s">
        <v>146</v>
      </c>
      <c r="E69" s="109">
        <f t="shared" ref="E69:E93" si="5">SUM(G69,I69,K69,M69,O69,Q69,S69,U69,W69,Y69,AA69,AC69)</f>
        <v>17136</v>
      </c>
      <c r="F69" s="86">
        <v>6</v>
      </c>
      <c r="G69" s="110">
        <v>1428</v>
      </c>
      <c r="H69" s="86">
        <v>6</v>
      </c>
      <c r="I69" s="110">
        <v>1428</v>
      </c>
      <c r="J69" s="86">
        <v>6</v>
      </c>
      <c r="K69" s="110">
        <v>1428</v>
      </c>
      <c r="L69" s="86">
        <v>6</v>
      </c>
      <c r="M69" s="110">
        <v>1428</v>
      </c>
      <c r="N69" s="86">
        <v>6</v>
      </c>
      <c r="O69" s="110">
        <v>1428</v>
      </c>
      <c r="P69" s="86">
        <v>6</v>
      </c>
      <c r="Q69" s="110">
        <v>1428</v>
      </c>
      <c r="R69" s="86">
        <v>6</v>
      </c>
      <c r="S69" s="110">
        <v>1428</v>
      </c>
      <c r="T69" s="86">
        <v>6</v>
      </c>
      <c r="U69" s="110">
        <v>1428</v>
      </c>
      <c r="V69" s="86">
        <v>6</v>
      </c>
      <c r="W69" s="110">
        <v>1428</v>
      </c>
      <c r="X69" s="86">
        <v>6</v>
      </c>
      <c r="Y69" s="110">
        <v>1428</v>
      </c>
      <c r="Z69" s="86">
        <v>6</v>
      </c>
      <c r="AA69" s="110">
        <v>1428</v>
      </c>
      <c r="AB69" s="86">
        <v>6</v>
      </c>
      <c r="AC69" s="110">
        <v>1428</v>
      </c>
      <c r="AD69" s="88"/>
    </row>
    <row r="70" spans="1:30" s="81" customFormat="1" ht="12" customHeight="1" x14ac:dyDescent="0.2">
      <c r="A70" s="104"/>
      <c r="B70" s="105" t="s">
        <v>225</v>
      </c>
      <c r="C70" s="106">
        <v>144</v>
      </c>
      <c r="D70" s="115" t="s">
        <v>35</v>
      </c>
      <c r="E70" s="107">
        <f t="shared" si="5"/>
        <v>8640</v>
      </c>
      <c r="F70" s="113">
        <v>12</v>
      </c>
      <c r="G70" s="108">
        <v>720</v>
      </c>
      <c r="H70" s="113">
        <v>12</v>
      </c>
      <c r="I70" s="108">
        <v>720</v>
      </c>
      <c r="J70" s="113">
        <v>12</v>
      </c>
      <c r="K70" s="108">
        <v>720</v>
      </c>
      <c r="L70" s="113">
        <v>12</v>
      </c>
      <c r="M70" s="108">
        <v>720</v>
      </c>
      <c r="N70" s="113">
        <v>12</v>
      </c>
      <c r="O70" s="108">
        <v>720</v>
      </c>
      <c r="P70" s="113">
        <v>12</v>
      </c>
      <c r="Q70" s="108">
        <v>720</v>
      </c>
      <c r="R70" s="113">
        <v>12</v>
      </c>
      <c r="S70" s="108">
        <v>720</v>
      </c>
      <c r="T70" s="113">
        <v>12</v>
      </c>
      <c r="U70" s="108">
        <v>720</v>
      </c>
      <c r="V70" s="113">
        <v>12</v>
      </c>
      <c r="W70" s="108">
        <v>720</v>
      </c>
      <c r="X70" s="113">
        <v>12</v>
      </c>
      <c r="Y70" s="108">
        <v>720</v>
      </c>
      <c r="Z70" s="113">
        <v>12</v>
      </c>
      <c r="AA70" s="108">
        <v>720</v>
      </c>
      <c r="AB70" s="113">
        <v>12</v>
      </c>
      <c r="AC70" s="108">
        <v>720</v>
      </c>
      <c r="AD70" s="88"/>
    </row>
    <row r="71" spans="1:30" s="81" customFormat="1" ht="26.25" customHeight="1" x14ac:dyDescent="0.2">
      <c r="A71" s="104"/>
      <c r="B71" s="105" t="s">
        <v>171</v>
      </c>
      <c r="C71" s="84">
        <v>144</v>
      </c>
      <c r="D71" s="85" t="s">
        <v>146</v>
      </c>
      <c r="E71" s="109">
        <f t="shared" si="5"/>
        <v>74880</v>
      </c>
      <c r="F71" s="86">
        <v>12</v>
      </c>
      <c r="G71" s="110">
        <v>6240</v>
      </c>
      <c r="H71" s="86">
        <v>12</v>
      </c>
      <c r="I71" s="110">
        <v>6240</v>
      </c>
      <c r="J71" s="86">
        <v>12</v>
      </c>
      <c r="K71" s="110">
        <v>6240</v>
      </c>
      <c r="L71" s="86">
        <v>12</v>
      </c>
      <c r="M71" s="110">
        <v>6240</v>
      </c>
      <c r="N71" s="86">
        <v>12</v>
      </c>
      <c r="O71" s="110">
        <v>6240</v>
      </c>
      <c r="P71" s="86">
        <v>12</v>
      </c>
      <c r="Q71" s="110">
        <v>6240</v>
      </c>
      <c r="R71" s="86">
        <v>12</v>
      </c>
      <c r="S71" s="110">
        <v>6240</v>
      </c>
      <c r="T71" s="86">
        <v>12</v>
      </c>
      <c r="U71" s="110">
        <v>6240</v>
      </c>
      <c r="V71" s="86">
        <v>12</v>
      </c>
      <c r="W71" s="110">
        <v>6240</v>
      </c>
      <c r="X71" s="86">
        <v>12</v>
      </c>
      <c r="Y71" s="110">
        <v>6240</v>
      </c>
      <c r="Z71" s="86">
        <v>12</v>
      </c>
      <c r="AA71" s="110">
        <v>6240</v>
      </c>
      <c r="AB71" s="86">
        <v>12</v>
      </c>
      <c r="AC71" s="110">
        <v>6240</v>
      </c>
      <c r="AD71" s="88"/>
    </row>
    <row r="72" spans="1:30" s="81" customFormat="1" ht="26.25" customHeight="1" x14ac:dyDescent="0.2">
      <c r="A72" s="104"/>
      <c r="B72" s="105" t="s">
        <v>226</v>
      </c>
      <c r="C72" s="84">
        <v>48</v>
      </c>
      <c r="D72" s="85" t="s">
        <v>35</v>
      </c>
      <c r="E72" s="109">
        <f t="shared" si="5"/>
        <v>3048</v>
      </c>
      <c r="F72" s="86">
        <v>4</v>
      </c>
      <c r="G72" s="110">
        <v>254</v>
      </c>
      <c r="H72" s="86">
        <v>4</v>
      </c>
      <c r="I72" s="110">
        <v>254</v>
      </c>
      <c r="J72" s="86">
        <v>4</v>
      </c>
      <c r="K72" s="110">
        <v>254</v>
      </c>
      <c r="L72" s="86">
        <v>4</v>
      </c>
      <c r="M72" s="110">
        <v>254</v>
      </c>
      <c r="N72" s="86">
        <v>4</v>
      </c>
      <c r="O72" s="110">
        <v>254</v>
      </c>
      <c r="P72" s="86">
        <v>4</v>
      </c>
      <c r="Q72" s="110">
        <v>254</v>
      </c>
      <c r="R72" s="86">
        <v>4</v>
      </c>
      <c r="S72" s="110">
        <v>254</v>
      </c>
      <c r="T72" s="86">
        <v>4</v>
      </c>
      <c r="U72" s="110">
        <v>254</v>
      </c>
      <c r="V72" s="86">
        <v>4</v>
      </c>
      <c r="W72" s="110">
        <v>254</v>
      </c>
      <c r="X72" s="86">
        <v>4</v>
      </c>
      <c r="Y72" s="110">
        <v>254</v>
      </c>
      <c r="Z72" s="86">
        <v>4</v>
      </c>
      <c r="AA72" s="110">
        <v>254</v>
      </c>
      <c r="AB72" s="86">
        <v>4</v>
      </c>
      <c r="AC72" s="110">
        <v>254</v>
      </c>
      <c r="AD72" s="88"/>
    </row>
    <row r="73" spans="1:30" s="81" customFormat="1" ht="26.25" customHeight="1" x14ac:dyDescent="0.2">
      <c r="A73" s="104"/>
      <c r="B73" s="105" t="s">
        <v>227</v>
      </c>
      <c r="C73" s="84">
        <v>36</v>
      </c>
      <c r="D73" s="85" t="s">
        <v>228</v>
      </c>
      <c r="E73" s="109">
        <f t="shared" si="5"/>
        <v>1764</v>
      </c>
      <c r="F73" s="86">
        <v>3</v>
      </c>
      <c r="G73" s="110">
        <v>147</v>
      </c>
      <c r="H73" s="86">
        <v>3</v>
      </c>
      <c r="I73" s="110">
        <v>147</v>
      </c>
      <c r="J73" s="86">
        <v>3</v>
      </c>
      <c r="K73" s="110">
        <v>147</v>
      </c>
      <c r="L73" s="86">
        <v>3</v>
      </c>
      <c r="M73" s="110">
        <v>147</v>
      </c>
      <c r="N73" s="86">
        <v>3</v>
      </c>
      <c r="O73" s="110">
        <v>147</v>
      </c>
      <c r="P73" s="86">
        <v>3</v>
      </c>
      <c r="Q73" s="110">
        <v>147</v>
      </c>
      <c r="R73" s="86">
        <v>3</v>
      </c>
      <c r="S73" s="110">
        <v>147</v>
      </c>
      <c r="T73" s="86">
        <v>3</v>
      </c>
      <c r="U73" s="110">
        <v>147</v>
      </c>
      <c r="V73" s="86">
        <v>3</v>
      </c>
      <c r="W73" s="110">
        <v>147</v>
      </c>
      <c r="X73" s="86">
        <v>3</v>
      </c>
      <c r="Y73" s="110">
        <v>147</v>
      </c>
      <c r="Z73" s="86">
        <v>3</v>
      </c>
      <c r="AA73" s="110">
        <v>147</v>
      </c>
      <c r="AB73" s="86">
        <v>3</v>
      </c>
      <c r="AC73" s="110">
        <v>147</v>
      </c>
      <c r="AD73" s="88"/>
    </row>
    <row r="74" spans="1:30" s="81" customFormat="1" ht="26.25" customHeight="1" x14ac:dyDescent="0.2">
      <c r="A74" s="104"/>
      <c r="B74" s="105" t="s">
        <v>229</v>
      </c>
      <c r="C74" s="84">
        <v>3</v>
      </c>
      <c r="D74" s="85" t="s">
        <v>34</v>
      </c>
      <c r="E74" s="109">
        <f t="shared" si="5"/>
        <v>2340</v>
      </c>
      <c r="F74" s="86">
        <v>1</v>
      </c>
      <c r="G74" s="110">
        <v>780</v>
      </c>
      <c r="H74" s="86">
        <v>0</v>
      </c>
      <c r="I74" s="110">
        <v>0</v>
      </c>
      <c r="J74" s="86">
        <v>0</v>
      </c>
      <c r="K74" s="110">
        <v>0</v>
      </c>
      <c r="L74" s="86">
        <v>3</v>
      </c>
      <c r="M74" s="110">
        <v>780</v>
      </c>
      <c r="N74" s="86">
        <v>0</v>
      </c>
      <c r="O74" s="110">
        <v>0</v>
      </c>
      <c r="P74" s="86">
        <v>0</v>
      </c>
      <c r="Q74" s="110">
        <v>0</v>
      </c>
      <c r="R74" s="86">
        <v>1</v>
      </c>
      <c r="S74" s="110">
        <v>780</v>
      </c>
      <c r="T74" s="86">
        <v>0</v>
      </c>
      <c r="U74" s="110">
        <v>0</v>
      </c>
      <c r="V74" s="86">
        <v>0</v>
      </c>
      <c r="W74" s="110">
        <v>0</v>
      </c>
      <c r="X74" s="86">
        <v>0</v>
      </c>
      <c r="Y74" s="110">
        <v>0</v>
      </c>
      <c r="Z74" s="86">
        <v>0</v>
      </c>
      <c r="AA74" s="110">
        <v>0</v>
      </c>
      <c r="AB74" s="86">
        <v>0</v>
      </c>
      <c r="AC74" s="110">
        <v>0</v>
      </c>
      <c r="AD74" s="88"/>
    </row>
    <row r="75" spans="1:30" s="81" customFormat="1" ht="15" customHeight="1" x14ac:dyDescent="0.2">
      <c r="A75" s="104"/>
      <c r="B75" s="105" t="s">
        <v>172</v>
      </c>
      <c r="C75" s="84">
        <v>35</v>
      </c>
      <c r="D75" s="85" t="s">
        <v>35</v>
      </c>
      <c r="E75" s="109">
        <f t="shared" si="5"/>
        <v>1610</v>
      </c>
      <c r="F75" s="86">
        <v>15</v>
      </c>
      <c r="G75" s="110">
        <v>690</v>
      </c>
      <c r="H75" s="86">
        <v>0</v>
      </c>
      <c r="I75" s="110">
        <v>0</v>
      </c>
      <c r="J75" s="86">
        <v>0</v>
      </c>
      <c r="K75" s="110">
        <v>0</v>
      </c>
      <c r="L75" s="86">
        <v>0</v>
      </c>
      <c r="M75" s="110">
        <v>0</v>
      </c>
      <c r="N75" s="86">
        <v>10</v>
      </c>
      <c r="O75" s="110">
        <v>460</v>
      </c>
      <c r="P75" s="86">
        <v>0</v>
      </c>
      <c r="Q75" s="110">
        <v>0</v>
      </c>
      <c r="R75" s="86">
        <v>0</v>
      </c>
      <c r="S75" s="110">
        <v>0</v>
      </c>
      <c r="T75" s="86">
        <v>0</v>
      </c>
      <c r="U75" s="110">
        <v>0</v>
      </c>
      <c r="V75" s="86">
        <v>10</v>
      </c>
      <c r="W75" s="110">
        <v>460</v>
      </c>
      <c r="X75" s="86">
        <v>0</v>
      </c>
      <c r="Y75" s="110">
        <v>0</v>
      </c>
      <c r="Z75" s="86">
        <v>0</v>
      </c>
      <c r="AA75" s="110">
        <v>0</v>
      </c>
      <c r="AB75" s="86">
        <v>0</v>
      </c>
      <c r="AC75" s="110">
        <v>0</v>
      </c>
      <c r="AD75" s="88"/>
    </row>
    <row r="76" spans="1:30" s="81" customFormat="1" ht="12.75" customHeight="1" x14ac:dyDescent="0.2">
      <c r="A76" s="104"/>
      <c r="B76" s="105" t="s">
        <v>243</v>
      </c>
      <c r="C76" s="106">
        <v>30</v>
      </c>
      <c r="D76" s="115" t="s">
        <v>35</v>
      </c>
      <c r="E76" s="107">
        <f t="shared" si="5"/>
        <v>1950</v>
      </c>
      <c r="F76" s="113">
        <v>10</v>
      </c>
      <c r="G76" s="108">
        <v>650</v>
      </c>
      <c r="H76" s="113">
        <v>0</v>
      </c>
      <c r="I76" s="108">
        <v>0</v>
      </c>
      <c r="J76" s="113">
        <v>0</v>
      </c>
      <c r="K76" s="108">
        <v>0</v>
      </c>
      <c r="L76" s="113">
        <v>10</v>
      </c>
      <c r="M76" s="108">
        <v>650</v>
      </c>
      <c r="N76" s="113">
        <v>0</v>
      </c>
      <c r="O76" s="108">
        <v>0</v>
      </c>
      <c r="P76" s="113">
        <v>0</v>
      </c>
      <c r="Q76" s="108">
        <v>0</v>
      </c>
      <c r="R76" s="113">
        <v>0</v>
      </c>
      <c r="S76" s="108">
        <v>0</v>
      </c>
      <c r="T76" s="113">
        <v>10</v>
      </c>
      <c r="U76" s="108">
        <v>650</v>
      </c>
      <c r="V76" s="113">
        <v>0</v>
      </c>
      <c r="W76" s="108">
        <v>0</v>
      </c>
      <c r="X76" s="113">
        <v>0</v>
      </c>
      <c r="Y76" s="108">
        <v>0</v>
      </c>
      <c r="Z76" s="113">
        <v>0</v>
      </c>
      <c r="AA76" s="108">
        <v>0</v>
      </c>
      <c r="AB76" s="113">
        <v>0</v>
      </c>
      <c r="AC76" s="108">
        <v>0</v>
      </c>
      <c r="AD76" s="88"/>
    </row>
    <row r="77" spans="1:30" s="81" customFormat="1" ht="27" customHeight="1" x14ac:dyDescent="0.2">
      <c r="A77" s="104"/>
      <c r="B77" s="105" t="s">
        <v>230</v>
      </c>
      <c r="C77" s="106">
        <v>12</v>
      </c>
      <c r="D77" s="115" t="s">
        <v>146</v>
      </c>
      <c r="E77" s="107">
        <f t="shared" si="5"/>
        <v>5640</v>
      </c>
      <c r="F77" s="113">
        <v>1</v>
      </c>
      <c r="G77" s="108">
        <v>470</v>
      </c>
      <c r="H77" s="113">
        <v>1</v>
      </c>
      <c r="I77" s="108">
        <v>470</v>
      </c>
      <c r="J77" s="113">
        <v>1</v>
      </c>
      <c r="K77" s="108">
        <v>470</v>
      </c>
      <c r="L77" s="113">
        <v>1</v>
      </c>
      <c r="M77" s="108">
        <v>470</v>
      </c>
      <c r="N77" s="113">
        <v>1</v>
      </c>
      <c r="O77" s="108">
        <v>470</v>
      </c>
      <c r="P77" s="113">
        <v>1</v>
      </c>
      <c r="Q77" s="108">
        <v>470</v>
      </c>
      <c r="R77" s="113">
        <v>1</v>
      </c>
      <c r="S77" s="108">
        <v>470</v>
      </c>
      <c r="T77" s="113">
        <v>1</v>
      </c>
      <c r="U77" s="108">
        <v>470</v>
      </c>
      <c r="V77" s="113">
        <v>1</v>
      </c>
      <c r="W77" s="108">
        <v>470</v>
      </c>
      <c r="X77" s="113">
        <v>1</v>
      </c>
      <c r="Y77" s="108">
        <v>470</v>
      </c>
      <c r="Z77" s="113">
        <v>1</v>
      </c>
      <c r="AA77" s="108">
        <v>470</v>
      </c>
      <c r="AB77" s="113">
        <v>1</v>
      </c>
      <c r="AC77" s="108">
        <v>470</v>
      </c>
      <c r="AD77" s="88"/>
    </row>
    <row r="78" spans="1:30" s="81" customFormat="1" ht="12.75" x14ac:dyDescent="0.2">
      <c r="A78" s="104"/>
      <c r="B78" s="105" t="s">
        <v>231</v>
      </c>
      <c r="C78" s="106">
        <v>48</v>
      </c>
      <c r="D78" s="115" t="s">
        <v>146</v>
      </c>
      <c r="E78" s="107">
        <f t="shared" si="5"/>
        <v>10512</v>
      </c>
      <c r="F78" s="113">
        <v>4</v>
      </c>
      <c r="G78" s="108">
        <v>876</v>
      </c>
      <c r="H78" s="113">
        <v>4</v>
      </c>
      <c r="I78" s="108">
        <v>876</v>
      </c>
      <c r="J78" s="113">
        <v>4</v>
      </c>
      <c r="K78" s="108">
        <v>876</v>
      </c>
      <c r="L78" s="113">
        <v>4</v>
      </c>
      <c r="M78" s="108">
        <v>876</v>
      </c>
      <c r="N78" s="113">
        <v>4</v>
      </c>
      <c r="O78" s="108">
        <v>876</v>
      </c>
      <c r="P78" s="113">
        <v>4</v>
      </c>
      <c r="Q78" s="108">
        <v>876</v>
      </c>
      <c r="R78" s="113">
        <v>4</v>
      </c>
      <c r="S78" s="108">
        <v>876</v>
      </c>
      <c r="T78" s="113">
        <v>4</v>
      </c>
      <c r="U78" s="108">
        <v>876</v>
      </c>
      <c r="V78" s="113">
        <v>4</v>
      </c>
      <c r="W78" s="108">
        <v>876</v>
      </c>
      <c r="X78" s="113">
        <v>4</v>
      </c>
      <c r="Y78" s="108">
        <v>876</v>
      </c>
      <c r="Z78" s="113">
        <v>4</v>
      </c>
      <c r="AA78" s="108">
        <v>876</v>
      </c>
      <c r="AB78" s="113">
        <v>4</v>
      </c>
      <c r="AC78" s="108">
        <v>876</v>
      </c>
      <c r="AD78" s="88"/>
    </row>
    <row r="79" spans="1:30" s="81" customFormat="1" ht="24" x14ac:dyDescent="0.2">
      <c r="A79" s="104"/>
      <c r="B79" s="105" t="s">
        <v>173</v>
      </c>
      <c r="C79" s="106">
        <v>24</v>
      </c>
      <c r="D79" s="115" t="s">
        <v>146</v>
      </c>
      <c r="E79" s="107">
        <f t="shared" si="5"/>
        <v>5280</v>
      </c>
      <c r="F79" s="113">
        <v>2</v>
      </c>
      <c r="G79" s="108">
        <v>440</v>
      </c>
      <c r="H79" s="113">
        <v>2</v>
      </c>
      <c r="I79" s="108">
        <v>440</v>
      </c>
      <c r="J79" s="113">
        <v>2</v>
      </c>
      <c r="K79" s="108">
        <v>440</v>
      </c>
      <c r="L79" s="113">
        <v>2</v>
      </c>
      <c r="M79" s="108">
        <v>440</v>
      </c>
      <c r="N79" s="113">
        <v>2</v>
      </c>
      <c r="O79" s="108">
        <v>440</v>
      </c>
      <c r="P79" s="113">
        <v>2</v>
      </c>
      <c r="Q79" s="108">
        <v>440</v>
      </c>
      <c r="R79" s="113">
        <v>2</v>
      </c>
      <c r="S79" s="108">
        <v>440</v>
      </c>
      <c r="T79" s="113">
        <v>2</v>
      </c>
      <c r="U79" s="108">
        <v>440</v>
      </c>
      <c r="V79" s="113">
        <v>2</v>
      </c>
      <c r="W79" s="108">
        <v>440</v>
      </c>
      <c r="X79" s="113">
        <v>2</v>
      </c>
      <c r="Y79" s="108">
        <v>440</v>
      </c>
      <c r="Z79" s="113">
        <v>2</v>
      </c>
      <c r="AA79" s="108">
        <v>440</v>
      </c>
      <c r="AB79" s="113">
        <v>2</v>
      </c>
      <c r="AC79" s="108">
        <v>440</v>
      </c>
      <c r="AD79" s="88"/>
    </row>
    <row r="80" spans="1:30" s="81" customFormat="1" ht="12.75" x14ac:dyDescent="0.2">
      <c r="A80" s="104"/>
      <c r="B80" s="105" t="s">
        <v>232</v>
      </c>
      <c r="C80" s="106">
        <v>12</v>
      </c>
      <c r="D80" s="115" t="s">
        <v>146</v>
      </c>
      <c r="E80" s="107">
        <f t="shared" si="5"/>
        <v>3840</v>
      </c>
      <c r="F80" s="113">
        <v>1</v>
      </c>
      <c r="G80" s="108">
        <v>320</v>
      </c>
      <c r="H80" s="113">
        <v>3</v>
      </c>
      <c r="I80" s="108">
        <v>320</v>
      </c>
      <c r="J80" s="113">
        <v>1</v>
      </c>
      <c r="K80" s="108">
        <v>320</v>
      </c>
      <c r="L80" s="113">
        <v>1</v>
      </c>
      <c r="M80" s="108">
        <v>320</v>
      </c>
      <c r="N80" s="113">
        <v>1</v>
      </c>
      <c r="O80" s="108">
        <v>320</v>
      </c>
      <c r="P80" s="113">
        <v>1</v>
      </c>
      <c r="Q80" s="108">
        <v>320</v>
      </c>
      <c r="R80" s="113">
        <v>1</v>
      </c>
      <c r="S80" s="108">
        <v>320</v>
      </c>
      <c r="T80" s="113">
        <v>1</v>
      </c>
      <c r="U80" s="108">
        <v>320</v>
      </c>
      <c r="V80" s="113">
        <v>1</v>
      </c>
      <c r="W80" s="108">
        <v>320</v>
      </c>
      <c r="X80" s="113">
        <v>1</v>
      </c>
      <c r="Y80" s="108">
        <v>320</v>
      </c>
      <c r="Z80" s="113">
        <v>1</v>
      </c>
      <c r="AA80" s="108">
        <v>320</v>
      </c>
      <c r="AB80" s="113">
        <v>1</v>
      </c>
      <c r="AC80" s="108">
        <v>320</v>
      </c>
      <c r="AD80" s="88"/>
    </row>
    <row r="81" spans="1:30" s="81" customFormat="1" ht="12" customHeight="1" x14ac:dyDescent="0.2">
      <c r="A81" s="104"/>
      <c r="B81" s="105" t="s">
        <v>233</v>
      </c>
      <c r="C81" s="106">
        <v>120</v>
      </c>
      <c r="D81" s="115" t="s">
        <v>35</v>
      </c>
      <c r="E81" s="107">
        <f t="shared" si="5"/>
        <v>11232</v>
      </c>
      <c r="F81" s="113">
        <v>12</v>
      </c>
      <c r="G81" s="108">
        <v>936</v>
      </c>
      <c r="H81" s="113">
        <v>12</v>
      </c>
      <c r="I81" s="108">
        <v>936</v>
      </c>
      <c r="J81" s="113">
        <v>12</v>
      </c>
      <c r="K81" s="108">
        <v>936</v>
      </c>
      <c r="L81" s="113">
        <v>12</v>
      </c>
      <c r="M81" s="108">
        <v>936</v>
      </c>
      <c r="N81" s="113">
        <v>12</v>
      </c>
      <c r="O81" s="108">
        <v>936</v>
      </c>
      <c r="P81" s="113">
        <v>12</v>
      </c>
      <c r="Q81" s="108">
        <v>936</v>
      </c>
      <c r="R81" s="113">
        <v>12</v>
      </c>
      <c r="S81" s="108">
        <v>936</v>
      </c>
      <c r="T81" s="113">
        <v>12</v>
      </c>
      <c r="U81" s="108">
        <v>936</v>
      </c>
      <c r="V81" s="113">
        <v>12</v>
      </c>
      <c r="W81" s="108">
        <v>936</v>
      </c>
      <c r="X81" s="113">
        <v>12</v>
      </c>
      <c r="Y81" s="108">
        <v>936</v>
      </c>
      <c r="Z81" s="113">
        <v>12</v>
      </c>
      <c r="AA81" s="108">
        <v>936</v>
      </c>
      <c r="AB81" s="113">
        <v>12</v>
      </c>
      <c r="AC81" s="108">
        <v>936</v>
      </c>
      <c r="AD81" s="88"/>
    </row>
    <row r="82" spans="1:30" s="81" customFormat="1" ht="12.75" x14ac:dyDescent="0.2">
      <c r="A82" s="104"/>
      <c r="B82" s="105" t="s">
        <v>234</v>
      </c>
      <c r="C82" s="106">
        <v>12</v>
      </c>
      <c r="D82" s="115" t="s">
        <v>146</v>
      </c>
      <c r="E82" s="107">
        <f t="shared" si="5"/>
        <v>7140</v>
      </c>
      <c r="F82" s="113">
        <v>1</v>
      </c>
      <c r="G82" s="108">
        <v>595</v>
      </c>
      <c r="H82" s="113">
        <v>1</v>
      </c>
      <c r="I82" s="108">
        <v>595</v>
      </c>
      <c r="J82" s="113">
        <v>1</v>
      </c>
      <c r="K82" s="108">
        <v>595</v>
      </c>
      <c r="L82" s="113">
        <v>1</v>
      </c>
      <c r="M82" s="108">
        <v>595</v>
      </c>
      <c r="N82" s="113">
        <v>1</v>
      </c>
      <c r="O82" s="108">
        <v>595</v>
      </c>
      <c r="P82" s="113">
        <v>1</v>
      </c>
      <c r="Q82" s="108">
        <v>595</v>
      </c>
      <c r="R82" s="113">
        <v>1</v>
      </c>
      <c r="S82" s="108">
        <v>595</v>
      </c>
      <c r="T82" s="113">
        <v>1</v>
      </c>
      <c r="U82" s="108">
        <v>595</v>
      </c>
      <c r="V82" s="113">
        <v>1</v>
      </c>
      <c r="W82" s="108">
        <v>595</v>
      </c>
      <c r="X82" s="113">
        <v>1</v>
      </c>
      <c r="Y82" s="108">
        <v>595</v>
      </c>
      <c r="Z82" s="113">
        <v>1</v>
      </c>
      <c r="AA82" s="108">
        <v>595</v>
      </c>
      <c r="AB82" s="113">
        <v>1</v>
      </c>
      <c r="AC82" s="108">
        <v>595</v>
      </c>
      <c r="AD82" s="88"/>
    </row>
    <row r="83" spans="1:30" s="81" customFormat="1" ht="12.75" x14ac:dyDescent="0.2">
      <c r="A83" s="104"/>
      <c r="B83" s="105" t="s">
        <v>235</v>
      </c>
      <c r="C83" s="106">
        <v>120</v>
      </c>
      <c r="D83" s="115" t="s">
        <v>35</v>
      </c>
      <c r="E83" s="107">
        <f t="shared" si="5"/>
        <v>7032</v>
      </c>
      <c r="F83" s="113">
        <v>12</v>
      </c>
      <c r="G83" s="108">
        <v>586</v>
      </c>
      <c r="H83" s="113">
        <v>12</v>
      </c>
      <c r="I83" s="108">
        <v>586</v>
      </c>
      <c r="J83" s="113">
        <v>12</v>
      </c>
      <c r="K83" s="108">
        <v>586</v>
      </c>
      <c r="L83" s="113">
        <v>12</v>
      </c>
      <c r="M83" s="108">
        <v>586</v>
      </c>
      <c r="N83" s="113">
        <v>12</v>
      </c>
      <c r="O83" s="108">
        <v>586</v>
      </c>
      <c r="P83" s="113">
        <v>12</v>
      </c>
      <c r="Q83" s="108">
        <v>586</v>
      </c>
      <c r="R83" s="113">
        <v>12</v>
      </c>
      <c r="S83" s="108">
        <v>586</v>
      </c>
      <c r="T83" s="113">
        <v>12</v>
      </c>
      <c r="U83" s="108">
        <v>586</v>
      </c>
      <c r="V83" s="113">
        <v>12</v>
      </c>
      <c r="W83" s="108">
        <v>586</v>
      </c>
      <c r="X83" s="113">
        <v>12</v>
      </c>
      <c r="Y83" s="108">
        <v>586</v>
      </c>
      <c r="Z83" s="113">
        <v>12</v>
      </c>
      <c r="AA83" s="108">
        <v>586</v>
      </c>
      <c r="AB83" s="113">
        <v>12</v>
      </c>
      <c r="AC83" s="108">
        <v>586</v>
      </c>
      <c r="AD83" s="88"/>
    </row>
    <row r="84" spans="1:30" s="81" customFormat="1" ht="12.75" x14ac:dyDescent="0.2">
      <c r="A84" s="104"/>
      <c r="B84" s="105" t="s">
        <v>236</v>
      </c>
      <c r="C84" s="106">
        <v>24</v>
      </c>
      <c r="D84" s="115" t="s">
        <v>35</v>
      </c>
      <c r="E84" s="107">
        <f t="shared" si="5"/>
        <v>2192</v>
      </c>
      <c r="F84" s="113">
        <v>6</v>
      </c>
      <c r="G84" s="108">
        <v>548</v>
      </c>
      <c r="H84" s="113">
        <v>0</v>
      </c>
      <c r="I84" s="108">
        <v>0</v>
      </c>
      <c r="J84" s="113">
        <v>0</v>
      </c>
      <c r="K84" s="108">
        <v>0</v>
      </c>
      <c r="L84" s="113">
        <v>0</v>
      </c>
      <c r="M84" s="108">
        <v>0</v>
      </c>
      <c r="N84" s="113">
        <v>6</v>
      </c>
      <c r="O84" s="108">
        <v>548</v>
      </c>
      <c r="P84" s="113">
        <v>0</v>
      </c>
      <c r="Q84" s="108">
        <v>0</v>
      </c>
      <c r="R84" s="113">
        <v>0</v>
      </c>
      <c r="S84" s="108">
        <v>0</v>
      </c>
      <c r="T84" s="113">
        <v>0</v>
      </c>
      <c r="U84" s="108">
        <v>0</v>
      </c>
      <c r="V84" s="113">
        <v>6</v>
      </c>
      <c r="W84" s="108">
        <v>548</v>
      </c>
      <c r="X84" s="113">
        <v>0</v>
      </c>
      <c r="Y84" s="108">
        <v>0</v>
      </c>
      <c r="Z84" s="113">
        <v>6</v>
      </c>
      <c r="AA84" s="108">
        <v>548</v>
      </c>
      <c r="AB84" s="113">
        <v>0</v>
      </c>
      <c r="AC84" s="108">
        <v>0</v>
      </c>
      <c r="AD84" s="88"/>
    </row>
    <row r="85" spans="1:30" s="81" customFormat="1" ht="12.75" x14ac:dyDescent="0.2">
      <c r="A85" s="104"/>
      <c r="B85" s="105" t="s">
        <v>237</v>
      </c>
      <c r="C85" s="106">
        <v>120</v>
      </c>
      <c r="D85" s="115" t="s">
        <v>35</v>
      </c>
      <c r="E85" s="107">
        <f t="shared" si="5"/>
        <v>5616</v>
      </c>
      <c r="F85" s="113">
        <v>10</v>
      </c>
      <c r="G85" s="108">
        <v>468</v>
      </c>
      <c r="H85" s="113">
        <v>10</v>
      </c>
      <c r="I85" s="108">
        <v>468</v>
      </c>
      <c r="J85" s="113">
        <v>10</v>
      </c>
      <c r="K85" s="108">
        <v>468</v>
      </c>
      <c r="L85" s="113">
        <v>10</v>
      </c>
      <c r="M85" s="108">
        <v>468</v>
      </c>
      <c r="N85" s="113">
        <v>10</v>
      </c>
      <c r="O85" s="108">
        <v>468</v>
      </c>
      <c r="P85" s="113">
        <v>10</v>
      </c>
      <c r="Q85" s="108">
        <v>468</v>
      </c>
      <c r="R85" s="113">
        <v>10</v>
      </c>
      <c r="S85" s="108">
        <v>468</v>
      </c>
      <c r="T85" s="113">
        <v>10</v>
      </c>
      <c r="U85" s="108">
        <v>468</v>
      </c>
      <c r="V85" s="113">
        <v>10</v>
      </c>
      <c r="W85" s="108">
        <v>468</v>
      </c>
      <c r="X85" s="113">
        <v>10</v>
      </c>
      <c r="Y85" s="108">
        <v>468</v>
      </c>
      <c r="Z85" s="113">
        <v>10</v>
      </c>
      <c r="AA85" s="108">
        <v>468</v>
      </c>
      <c r="AB85" s="113">
        <v>10</v>
      </c>
      <c r="AC85" s="108">
        <v>468</v>
      </c>
      <c r="AD85" s="88"/>
    </row>
    <row r="86" spans="1:30" s="81" customFormat="1" ht="24" x14ac:dyDescent="0.2">
      <c r="A86" s="104"/>
      <c r="B86" s="105" t="s">
        <v>238</v>
      </c>
      <c r="C86" s="106">
        <v>8</v>
      </c>
      <c r="D86" s="115" t="s">
        <v>146</v>
      </c>
      <c r="E86" s="107">
        <f t="shared" si="5"/>
        <v>2280</v>
      </c>
      <c r="F86" s="113">
        <v>1</v>
      </c>
      <c r="G86" s="108">
        <v>285</v>
      </c>
      <c r="H86" s="113">
        <v>0</v>
      </c>
      <c r="I86" s="108">
        <v>0</v>
      </c>
      <c r="J86" s="113">
        <v>1</v>
      </c>
      <c r="K86" s="108">
        <v>285</v>
      </c>
      <c r="L86" s="113">
        <v>0</v>
      </c>
      <c r="M86" s="108">
        <v>0</v>
      </c>
      <c r="N86" s="113">
        <v>1</v>
      </c>
      <c r="O86" s="108">
        <v>285</v>
      </c>
      <c r="P86" s="113">
        <v>1</v>
      </c>
      <c r="Q86" s="108">
        <v>285</v>
      </c>
      <c r="R86" s="113">
        <v>1</v>
      </c>
      <c r="S86" s="108">
        <v>285</v>
      </c>
      <c r="T86" s="113">
        <v>1</v>
      </c>
      <c r="U86" s="108">
        <v>285</v>
      </c>
      <c r="V86" s="113">
        <v>0</v>
      </c>
      <c r="W86" s="108">
        <v>0</v>
      </c>
      <c r="X86" s="113">
        <v>1</v>
      </c>
      <c r="Y86" s="108">
        <v>285</v>
      </c>
      <c r="Z86" s="113">
        <v>0</v>
      </c>
      <c r="AA86" s="108">
        <v>0</v>
      </c>
      <c r="AB86" s="113">
        <v>1</v>
      </c>
      <c r="AC86" s="108">
        <v>285</v>
      </c>
      <c r="AD86" s="88"/>
    </row>
    <row r="87" spans="1:30" s="81" customFormat="1" ht="12.75" customHeight="1" x14ac:dyDescent="0.2">
      <c r="A87" s="104"/>
      <c r="B87" s="105" t="s">
        <v>350</v>
      </c>
      <c r="C87" s="106">
        <v>30</v>
      </c>
      <c r="D87" s="115" t="s">
        <v>35</v>
      </c>
      <c r="E87" s="107">
        <f t="shared" si="5"/>
        <v>850</v>
      </c>
      <c r="F87" s="113">
        <v>10</v>
      </c>
      <c r="G87" s="108">
        <v>420</v>
      </c>
      <c r="H87" s="113">
        <v>0</v>
      </c>
      <c r="I87" s="108">
        <v>0</v>
      </c>
      <c r="J87" s="113">
        <v>0</v>
      </c>
      <c r="K87" s="108">
        <v>0</v>
      </c>
      <c r="L87" s="113">
        <v>0</v>
      </c>
      <c r="M87" s="108">
        <v>10</v>
      </c>
      <c r="N87" s="113">
        <v>420</v>
      </c>
      <c r="O87" s="108">
        <v>0</v>
      </c>
      <c r="P87" s="113">
        <v>0</v>
      </c>
      <c r="Q87" s="108">
        <v>0</v>
      </c>
      <c r="R87" s="113">
        <v>0</v>
      </c>
      <c r="S87" s="108">
        <v>0</v>
      </c>
      <c r="T87" s="113">
        <v>10</v>
      </c>
      <c r="U87" s="108">
        <v>420</v>
      </c>
      <c r="V87" s="113">
        <v>0</v>
      </c>
      <c r="W87" s="108">
        <v>0</v>
      </c>
      <c r="X87" s="113">
        <v>0</v>
      </c>
      <c r="Y87" s="108">
        <v>0</v>
      </c>
      <c r="Z87" s="113">
        <v>0</v>
      </c>
      <c r="AA87" s="108">
        <v>0</v>
      </c>
      <c r="AB87" s="113">
        <v>0</v>
      </c>
      <c r="AC87" s="108">
        <v>0</v>
      </c>
      <c r="AD87" s="88"/>
    </row>
    <row r="88" spans="1:30" s="81" customFormat="1" ht="12.75" x14ac:dyDescent="0.2">
      <c r="A88" s="104"/>
      <c r="B88" s="105" t="s">
        <v>240</v>
      </c>
      <c r="C88" s="106">
        <v>40</v>
      </c>
      <c r="D88" s="115" t="s">
        <v>35</v>
      </c>
      <c r="E88" s="107">
        <f t="shared" si="5"/>
        <v>1680</v>
      </c>
      <c r="F88" s="113">
        <v>10</v>
      </c>
      <c r="G88" s="108">
        <v>420</v>
      </c>
      <c r="H88" s="113">
        <v>0</v>
      </c>
      <c r="I88" s="108">
        <v>0</v>
      </c>
      <c r="J88" s="113">
        <v>10</v>
      </c>
      <c r="K88" s="108">
        <v>420</v>
      </c>
      <c r="L88" s="113">
        <v>0</v>
      </c>
      <c r="M88" s="108">
        <v>0</v>
      </c>
      <c r="N88" s="113">
        <v>0</v>
      </c>
      <c r="O88" s="108">
        <v>0</v>
      </c>
      <c r="P88" s="113">
        <v>10</v>
      </c>
      <c r="Q88" s="108">
        <v>420</v>
      </c>
      <c r="R88" s="113">
        <v>0</v>
      </c>
      <c r="S88" s="108">
        <v>0</v>
      </c>
      <c r="T88" s="113">
        <v>0</v>
      </c>
      <c r="U88" s="108">
        <v>0</v>
      </c>
      <c r="V88" s="113">
        <v>10</v>
      </c>
      <c r="W88" s="108">
        <v>420</v>
      </c>
      <c r="X88" s="113">
        <v>0</v>
      </c>
      <c r="Y88" s="108">
        <v>0</v>
      </c>
      <c r="Z88" s="113">
        <v>0</v>
      </c>
      <c r="AA88" s="108">
        <v>0</v>
      </c>
      <c r="AB88" s="113">
        <v>0</v>
      </c>
      <c r="AC88" s="108">
        <v>0</v>
      </c>
      <c r="AD88" s="88"/>
    </row>
    <row r="89" spans="1:30" s="81" customFormat="1" ht="12.75" x14ac:dyDescent="0.2">
      <c r="A89" s="104"/>
      <c r="B89" s="105" t="s">
        <v>241</v>
      </c>
      <c r="C89" s="106">
        <v>30</v>
      </c>
      <c r="D89" s="115" t="s">
        <v>35</v>
      </c>
      <c r="E89" s="107">
        <f t="shared" si="5"/>
        <v>3750</v>
      </c>
      <c r="F89" s="113">
        <v>10</v>
      </c>
      <c r="G89" s="108">
        <v>1250</v>
      </c>
      <c r="H89" s="113">
        <v>0</v>
      </c>
      <c r="I89" s="108">
        <v>0</v>
      </c>
      <c r="J89" s="113">
        <v>0</v>
      </c>
      <c r="K89" s="108">
        <v>0</v>
      </c>
      <c r="L89" s="113">
        <v>0</v>
      </c>
      <c r="M89" s="108">
        <v>0</v>
      </c>
      <c r="N89" s="113">
        <v>10</v>
      </c>
      <c r="O89" s="108">
        <v>1250</v>
      </c>
      <c r="P89" s="113">
        <v>0</v>
      </c>
      <c r="Q89" s="108">
        <v>0</v>
      </c>
      <c r="R89" s="113">
        <v>0</v>
      </c>
      <c r="S89" s="108">
        <v>0</v>
      </c>
      <c r="T89" s="113">
        <v>0</v>
      </c>
      <c r="U89" s="108">
        <v>0</v>
      </c>
      <c r="V89" s="113">
        <v>10</v>
      </c>
      <c r="W89" s="108">
        <v>1250</v>
      </c>
      <c r="X89" s="113">
        <v>0</v>
      </c>
      <c r="Y89" s="108">
        <v>0</v>
      </c>
      <c r="Z89" s="113">
        <v>0</v>
      </c>
      <c r="AA89" s="108">
        <v>0</v>
      </c>
      <c r="AB89" s="113">
        <v>0</v>
      </c>
      <c r="AC89" s="108">
        <v>0</v>
      </c>
      <c r="AD89" s="88"/>
    </row>
    <row r="90" spans="1:30" s="81" customFormat="1" ht="12.75" x14ac:dyDescent="0.2">
      <c r="A90" s="104"/>
      <c r="B90" s="105" t="s">
        <v>242</v>
      </c>
      <c r="C90" s="106">
        <v>20</v>
      </c>
      <c r="D90" s="115" t="s">
        <v>35</v>
      </c>
      <c r="E90" s="107">
        <f t="shared" si="5"/>
        <v>1300</v>
      </c>
      <c r="F90" s="113">
        <v>10</v>
      </c>
      <c r="G90" s="108">
        <v>650</v>
      </c>
      <c r="H90" s="113">
        <v>0</v>
      </c>
      <c r="I90" s="108">
        <v>0</v>
      </c>
      <c r="J90" s="113">
        <v>0</v>
      </c>
      <c r="K90" s="108">
        <v>0</v>
      </c>
      <c r="L90" s="113">
        <v>0</v>
      </c>
      <c r="M90" s="108">
        <v>0</v>
      </c>
      <c r="N90" s="113">
        <v>0</v>
      </c>
      <c r="O90" s="108">
        <v>0</v>
      </c>
      <c r="P90" s="113">
        <v>10</v>
      </c>
      <c r="Q90" s="108">
        <v>650</v>
      </c>
      <c r="R90" s="113">
        <v>0</v>
      </c>
      <c r="S90" s="108">
        <v>0</v>
      </c>
      <c r="T90" s="113">
        <v>0</v>
      </c>
      <c r="U90" s="108">
        <v>0</v>
      </c>
      <c r="V90" s="113">
        <v>0</v>
      </c>
      <c r="W90" s="108">
        <v>0</v>
      </c>
      <c r="X90" s="113">
        <v>0</v>
      </c>
      <c r="Y90" s="108">
        <v>0</v>
      </c>
      <c r="Z90" s="113">
        <v>0</v>
      </c>
      <c r="AA90" s="108">
        <v>0</v>
      </c>
      <c r="AB90" s="113">
        <v>0</v>
      </c>
      <c r="AC90" s="108">
        <v>0</v>
      </c>
      <c r="AD90" s="88"/>
    </row>
    <row r="91" spans="1:30" s="81" customFormat="1" ht="12.75" x14ac:dyDescent="0.2">
      <c r="A91" s="104"/>
      <c r="B91" s="105" t="s">
        <v>244</v>
      </c>
      <c r="C91" s="106">
        <v>30</v>
      </c>
      <c r="D91" s="115" t="s">
        <v>35</v>
      </c>
      <c r="E91" s="107">
        <f t="shared" si="5"/>
        <v>4350</v>
      </c>
      <c r="F91" s="113">
        <v>10</v>
      </c>
      <c r="G91" s="108">
        <v>1450</v>
      </c>
      <c r="H91" s="113">
        <v>0</v>
      </c>
      <c r="I91" s="108">
        <v>0</v>
      </c>
      <c r="J91" s="113">
        <v>0</v>
      </c>
      <c r="K91" s="108">
        <v>0</v>
      </c>
      <c r="L91" s="113">
        <v>0</v>
      </c>
      <c r="M91" s="108">
        <v>0</v>
      </c>
      <c r="N91" s="113">
        <v>10</v>
      </c>
      <c r="O91" s="108">
        <v>1450</v>
      </c>
      <c r="P91" s="113">
        <v>0</v>
      </c>
      <c r="Q91" s="108">
        <v>0</v>
      </c>
      <c r="R91" s="113">
        <v>0</v>
      </c>
      <c r="S91" s="108">
        <v>0</v>
      </c>
      <c r="T91" s="113">
        <v>0</v>
      </c>
      <c r="U91" s="108">
        <v>0</v>
      </c>
      <c r="V91" s="113">
        <v>10</v>
      </c>
      <c r="W91" s="108">
        <v>1450</v>
      </c>
      <c r="X91" s="113">
        <v>0</v>
      </c>
      <c r="Y91" s="108">
        <v>0</v>
      </c>
      <c r="Z91" s="113">
        <v>0</v>
      </c>
      <c r="AA91" s="108">
        <v>0</v>
      </c>
      <c r="AB91" s="113">
        <v>0</v>
      </c>
      <c r="AC91" s="108">
        <v>0</v>
      </c>
      <c r="AD91" s="88"/>
    </row>
    <row r="92" spans="1:30" s="81" customFormat="1" ht="12.75" x14ac:dyDescent="0.2">
      <c r="A92" s="104"/>
      <c r="B92" s="105" t="s">
        <v>245</v>
      </c>
      <c r="C92" s="106">
        <v>30</v>
      </c>
      <c r="D92" s="115" t="s">
        <v>35</v>
      </c>
      <c r="E92" s="107">
        <f>+G92+I92+K92+M92+O92+Q92+S92+U92+W92+Y92+AA92+AC92</f>
        <v>4050</v>
      </c>
      <c r="F92" s="113">
        <v>10</v>
      </c>
      <c r="G92" s="108">
        <v>1350</v>
      </c>
      <c r="H92" s="113">
        <v>0</v>
      </c>
      <c r="I92" s="108">
        <v>0</v>
      </c>
      <c r="J92" s="113">
        <v>0</v>
      </c>
      <c r="K92" s="108">
        <v>0</v>
      </c>
      <c r="L92" s="113">
        <v>0</v>
      </c>
      <c r="M92" s="108">
        <v>0</v>
      </c>
      <c r="N92" s="113">
        <v>10</v>
      </c>
      <c r="O92" s="108">
        <v>1350</v>
      </c>
      <c r="P92" s="113">
        <v>0</v>
      </c>
      <c r="Q92" s="108">
        <v>0</v>
      </c>
      <c r="R92" s="113">
        <v>0</v>
      </c>
      <c r="S92" s="108">
        <v>0</v>
      </c>
      <c r="T92" s="113">
        <v>0</v>
      </c>
      <c r="U92" s="108">
        <v>0</v>
      </c>
      <c r="V92" s="113">
        <v>10</v>
      </c>
      <c r="W92" s="108">
        <v>1350</v>
      </c>
      <c r="X92" s="113">
        <v>0</v>
      </c>
      <c r="Y92" s="108">
        <v>0</v>
      </c>
      <c r="Z92" s="113">
        <v>0</v>
      </c>
      <c r="AA92" s="108">
        <v>0</v>
      </c>
      <c r="AB92" s="113">
        <v>0</v>
      </c>
      <c r="AC92" s="108">
        <v>0</v>
      </c>
      <c r="AD92" s="88"/>
    </row>
    <row r="93" spans="1:30" s="81" customFormat="1" ht="12.75" x14ac:dyDescent="0.2">
      <c r="A93" s="104"/>
      <c r="B93" s="105" t="s">
        <v>239</v>
      </c>
      <c r="C93" s="106">
        <v>12</v>
      </c>
      <c r="D93" s="115" t="s">
        <v>146</v>
      </c>
      <c r="E93" s="107">
        <f t="shared" si="5"/>
        <v>4632</v>
      </c>
      <c r="F93" s="113">
        <v>1</v>
      </c>
      <c r="G93" s="108">
        <v>386</v>
      </c>
      <c r="H93" s="113">
        <v>1</v>
      </c>
      <c r="I93" s="108">
        <v>386</v>
      </c>
      <c r="J93" s="113">
        <v>1</v>
      </c>
      <c r="K93" s="108">
        <v>386</v>
      </c>
      <c r="L93" s="113">
        <v>1</v>
      </c>
      <c r="M93" s="108">
        <v>386</v>
      </c>
      <c r="N93" s="113">
        <v>1</v>
      </c>
      <c r="O93" s="108">
        <v>386</v>
      </c>
      <c r="P93" s="113">
        <v>1</v>
      </c>
      <c r="Q93" s="108">
        <v>386</v>
      </c>
      <c r="R93" s="113">
        <v>1</v>
      </c>
      <c r="S93" s="108">
        <v>386</v>
      </c>
      <c r="T93" s="113">
        <v>1</v>
      </c>
      <c r="U93" s="108">
        <v>386</v>
      </c>
      <c r="V93" s="113">
        <v>1</v>
      </c>
      <c r="W93" s="108">
        <v>386</v>
      </c>
      <c r="X93" s="113">
        <v>1</v>
      </c>
      <c r="Y93" s="108">
        <v>386</v>
      </c>
      <c r="Z93" s="113">
        <v>1</v>
      </c>
      <c r="AA93" s="108">
        <v>386</v>
      </c>
      <c r="AB93" s="113">
        <v>1</v>
      </c>
      <c r="AC93" s="108">
        <v>386</v>
      </c>
      <c r="AD93" s="88"/>
    </row>
    <row r="94" spans="1:30" s="81" customFormat="1" ht="11.25" customHeight="1" x14ac:dyDescent="0.2">
      <c r="A94" s="91">
        <v>2200</v>
      </c>
      <c r="B94" s="116" t="s">
        <v>52</v>
      </c>
      <c r="C94" s="106"/>
      <c r="D94" s="117"/>
      <c r="E94" s="94">
        <f>+E95+E100+E103</f>
        <v>268242</v>
      </c>
      <c r="F94" s="93"/>
      <c r="G94" s="94">
        <f>+G95+G100+G103</f>
        <v>30354</v>
      </c>
      <c r="H94" s="93" t="s">
        <v>49</v>
      </c>
      <c r="I94" s="94">
        <f>+I95+I100+I103</f>
        <v>19400</v>
      </c>
      <c r="J94" s="93"/>
      <c r="K94" s="94">
        <f>+K95+K100+K103</f>
        <v>19400</v>
      </c>
      <c r="L94" s="93" t="s">
        <v>49</v>
      </c>
      <c r="M94" s="94">
        <f>+M95+M100+M103</f>
        <v>28874</v>
      </c>
      <c r="N94" s="93" t="s">
        <v>49</v>
      </c>
      <c r="O94" s="94">
        <f>+O95+O100+O103</f>
        <v>19400</v>
      </c>
      <c r="P94" s="93" t="s">
        <v>49</v>
      </c>
      <c r="Q94" s="94">
        <f>+Q95+Q100+Q103</f>
        <v>19400</v>
      </c>
      <c r="R94" s="93" t="s">
        <v>49</v>
      </c>
      <c r="S94" s="94">
        <f>+S95+S100+S104</f>
        <v>26900</v>
      </c>
      <c r="T94" s="93" t="s">
        <v>49</v>
      </c>
      <c r="U94" s="94">
        <f>+U95+U100+U103</f>
        <v>21374</v>
      </c>
      <c r="V94" s="93" t="s">
        <v>49</v>
      </c>
      <c r="W94" s="94">
        <f>+W95+W100+W103</f>
        <v>19400</v>
      </c>
      <c r="X94" s="93" t="s">
        <v>49</v>
      </c>
      <c r="Y94" s="94">
        <f>+Y95+Y100+Y103</f>
        <v>24400</v>
      </c>
      <c r="Z94" s="93" t="s">
        <v>49</v>
      </c>
      <c r="AA94" s="94">
        <f>+AA95+AA100+AA103</f>
        <v>19400</v>
      </c>
      <c r="AB94" s="93" t="s">
        <v>49</v>
      </c>
      <c r="AC94" s="94">
        <f>+AC95+AC100+AC103</f>
        <v>19940</v>
      </c>
      <c r="AD94" s="88"/>
    </row>
    <row r="95" spans="1:30" s="81" customFormat="1" ht="13.5" customHeight="1" x14ac:dyDescent="0.2">
      <c r="A95" s="82">
        <v>221</v>
      </c>
      <c r="B95" s="83" t="s">
        <v>53</v>
      </c>
      <c r="C95" s="84"/>
      <c r="D95" s="91"/>
      <c r="E95" s="43">
        <f>+E96+E97+E98+E99</f>
        <v>72062</v>
      </c>
      <c r="F95" s="112"/>
      <c r="G95" s="43">
        <f>+G96+G97+G98+G99</f>
        <v>10774</v>
      </c>
      <c r="H95" s="87"/>
      <c r="I95" s="43">
        <f>+I96+I97+I98+I99</f>
        <v>3800</v>
      </c>
      <c r="J95" s="87"/>
      <c r="K95" s="43">
        <f>+K96+K97+K98+K99</f>
        <v>3800</v>
      </c>
      <c r="L95" s="87"/>
      <c r="M95" s="43">
        <f>+M96+M97+M98+M99</f>
        <v>10774</v>
      </c>
      <c r="N95" s="87"/>
      <c r="O95" s="43">
        <f>+O96+O97+O98+O99</f>
        <v>3800</v>
      </c>
      <c r="P95" s="87"/>
      <c r="Q95" s="43">
        <f>+Q96+Q97+Q98+Q99</f>
        <v>3800</v>
      </c>
      <c r="R95" s="87"/>
      <c r="S95" s="43">
        <f>+S96+S97+S98+S99</f>
        <v>8800</v>
      </c>
      <c r="T95" s="87"/>
      <c r="U95" s="43">
        <f>+U96+U97+U98+U99</f>
        <v>5774</v>
      </c>
      <c r="V95" s="87"/>
      <c r="W95" s="43">
        <f>+W96+W97+W98+W99</f>
        <v>3800</v>
      </c>
      <c r="X95" s="87"/>
      <c r="Y95" s="43">
        <f>+Y96+Y97+Y98+Y99</f>
        <v>8800</v>
      </c>
      <c r="Z95" s="87"/>
      <c r="AA95" s="43">
        <f>+AA96+AA97+AA98+AA99</f>
        <v>3800</v>
      </c>
      <c r="AB95" s="87"/>
      <c r="AC95" s="43">
        <f>+AC96+AC97+AC98+AC99</f>
        <v>4340</v>
      </c>
      <c r="AD95" s="88"/>
    </row>
    <row r="96" spans="1:30" s="81" customFormat="1" ht="13.5" customHeight="1" x14ac:dyDescent="0.2">
      <c r="A96" s="110"/>
      <c r="B96" s="105" t="s">
        <v>138</v>
      </c>
      <c r="C96" s="84">
        <v>60</v>
      </c>
      <c r="D96" s="85" t="s">
        <v>140</v>
      </c>
      <c r="E96" s="109">
        <f>SUM(G96+I96+K96+M96+O96+Q96+S96+U96+W96+Y96+AA96+AC96)</f>
        <v>20000</v>
      </c>
      <c r="F96" s="86">
        <v>10</v>
      </c>
      <c r="G96" s="110">
        <v>5000</v>
      </c>
      <c r="H96" s="86">
        <v>0</v>
      </c>
      <c r="I96" s="110">
        <v>0</v>
      </c>
      <c r="J96" s="86">
        <v>0</v>
      </c>
      <c r="K96" s="110">
        <v>0</v>
      </c>
      <c r="L96" s="86">
        <v>10</v>
      </c>
      <c r="M96" s="110">
        <v>5000</v>
      </c>
      <c r="N96" s="86">
        <v>0</v>
      </c>
      <c r="O96" s="110">
        <v>0</v>
      </c>
      <c r="P96" s="86">
        <v>0</v>
      </c>
      <c r="Q96" s="110">
        <v>0</v>
      </c>
      <c r="R96" s="86">
        <v>10</v>
      </c>
      <c r="S96" s="110">
        <v>5000</v>
      </c>
      <c r="T96" s="86">
        <v>0</v>
      </c>
      <c r="U96" s="110">
        <v>0</v>
      </c>
      <c r="V96" s="86">
        <v>0</v>
      </c>
      <c r="W96" s="110">
        <v>0</v>
      </c>
      <c r="X96" s="86">
        <v>10</v>
      </c>
      <c r="Y96" s="110">
        <v>5000</v>
      </c>
      <c r="Z96" s="86">
        <v>0</v>
      </c>
      <c r="AA96" s="110">
        <v>0</v>
      </c>
      <c r="AB96" s="86">
        <v>0</v>
      </c>
      <c r="AC96" s="110">
        <v>0</v>
      </c>
      <c r="AD96" s="88"/>
    </row>
    <row r="97" spans="1:30" s="81" customFormat="1" ht="13.5" customHeight="1" x14ac:dyDescent="0.2">
      <c r="A97" s="110"/>
      <c r="B97" s="105" t="s">
        <v>246</v>
      </c>
      <c r="C97" s="84">
        <v>1200</v>
      </c>
      <c r="D97" s="85" t="s">
        <v>35</v>
      </c>
      <c r="E97" s="109">
        <f>+G97+I97+K97+M97+O97+Q97+S97+U97+W97+Y97+AA97+AC97</f>
        <v>45600</v>
      </c>
      <c r="F97" s="113">
        <v>100</v>
      </c>
      <c r="G97" s="108">
        <v>3800</v>
      </c>
      <c r="H97" s="113">
        <v>100</v>
      </c>
      <c r="I97" s="108">
        <v>3800</v>
      </c>
      <c r="J97" s="113">
        <v>100</v>
      </c>
      <c r="K97" s="108">
        <v>3800</v>
      </c>
      <c r="L97" s="113">
        <v>100</v>
      </c>
      <c r="M97" s="108">
        <v>3800</v>
      </c>
      <c r="N97" s="113">
        <v>100</v>
      </c>
      <c r="O97" s="108">
        <v>3800</v>
      </c>
      <c r="P97" s="113">
        <v>100</v>
      </c>
      <c r="Q97" s="108">
        <v>3800</v>
      </c>
      <c r="R97" s="113">
        <v>100</v>
      </c>
      <c r="S97" s="108">
        <v>3800</v>
      </c>
      <c r="T97" s="113">
        <v>100</v>
      </c>
      <c r="U97" s="108">
        <v>3800</v>
      </c>
      <c r="V97" s="113">
        <v>100</v>
      </c>
      <c r="W97" s="108">
        <v>3800</v>
      </c>
      <c r="X97" s="113">
        <v>100</v>
      </c>
      <c r="Y97" s="108">
        <v>3800</v>
      </c>
      <c r="Z97" s="113">
        <v>100</v>
      </c>
      <c r="AA97" s="108">
        <v>3800</v>
      </c>
      <c r="AB97" s="113">
        <v>100</v>
      </c>
      <c r="AC97" s="108">
        <v>3800</v>
      </c>
      <c r="AD97" s="88"/>
    </row>
    <row r="98" spans="1:30" s="81" customFormat="1" ht="13.5" customHeight="1" x14ac:dyDescent="0.2">
      <c r="A98" s="104"/>
      <c r="B98" s="105" t="s">
        <v>247</v>
      </c>
      <c r="C98" s="84">
        <v>30</v>
      </c>
      <c r="D98" s="85" t="s">
        <v>190</v>
      </c>
      <c r="E98" s="109">
        <f t="shared" ref="E98:E99" si="6">SUM(G98+I98+K98+M98+O98+Q98+S98+U98+W98+Y98+AA98+AC98)</f>
        <v>2880</v>
      </c>
      <c r="F98" s="113">
        <v>10</v>
      </c>
      <c r="G98" s="108">
        <v>780</v>
      </c>
      <c r="H98" s="113">
        <v>0</v>
      </c>
      <c r="I98" s="108">
        <v>0</v>
      </c>
      <c r="J98" s="113">
        <v>0</v>
      </c>
      <c r="K98" s="108">
        <v>0</v>
      </c>
      <c r="L98" s="113">
        <v>10</v>
      </c>
      <c r="M98" s="108">
        <v>780</v>
      </c>
      <c r="N98" s="113">
        <v>0</v>
      </c>
      <c r="O98" s="108">
        <v>0</v>
      </c>
      <c r="P98" s="113">
        <v>0</v>
      </c>
      <c r="Q98" s="108">
        <v>0</v>
      </c>
      <c r="R98" s="113">
        <v>0</v>
      </c>
      <c r="S98" s="108">
        <v>0</v>
      </c>
      <c r="T98" s="113">
        <v>10</v>
      </c>
      <c r="U98" s="108">
        <v>780</v>
      </c>
      <c r="V98" s="113">
        <v>0</v>
      </c>
      <c r="W98" s="108">
        <v>0</v>
      </c>
      <c r="X98" s="113">
        <v>0</v>
      </c>
      <c r="Y98" s="108">
        <v>0</v>
      </c>
      <c r="Z98" s="113">
        <v>0</v>
      </c>
      <c r="AA98" s="108">
        <v>0</v>
      </c>
      <c r="AB98" s="113">
        <v>10</v>
      </c>
      <c r="AC98" s="108">
        <v>540</v>
      </c>
      <c r="AD98" s="88"/>
    </row>
    <row r="99" spans="1:30" s="81" customFormat="1" ht="13.5" customHeight="1" x14ac:dyDescent="0.2">
      <c r="A99" s="108"/>
      <c r="B99" s="105" t="s">
        <v>248</v>
      </c>
      <c r="C99" s="84">
        <v>9</v>
      </c>
      <c r="D99" s="85" t="s">
        <v>190</v>
      </c>
      <c r="E99" s="109">
        <f t="shared" si="6"/>
        <v>3582</v>
      </c>
      <c r="F99" s="113">
        <v>3</v>
      </c>
      <c r="G99" s="108">
        <v>1194</v>
      </c>
      <c r="H99" s="113">
        <v>0</v>
      </c>
      <c r="I99" s="108">
        <v>0</v>
      </c>
      <c r="J99" s="113">
        <v>0</v>
      </c>
      <c r="K99" s="108">
        <v>0</v>
      </c>
      <c r="L99" s="113">
        <v>3</v>
      </c>
      <c r="M99" s="108">
        <v>1194</v>
      </c>
      <c r="N99" s="113">
        <v>0</v>
      </c>
      <c r="O99" s="108">
        <v>0</v>
      </c>
      <c r="P99" s="113">
        <v>0</v>
      </c>
      <c r="Q99" s="108">
        <v>0</v>
      </c>
      <c r="R99" s="113">
        <v>0</v>
      </c>
      <c r="S99" s="108">
        <v>0</v>
      </c>
      <c r="T99" s="113">
        <v>3</v>
      </c>
      <c r="U99" s="108">
        <v>1194</v>
      </c>
      <c r="V99" s="113">
        <v>0</v>
      </c>
      <c r="W99" s="108">
        <v>0</v>
      </c>
      <c r="X99" s="113">
        <v>0</v>
      </c>
      <c r="Y99" s="108">
        <v>0</v>
      </c>
      <c r="Z99" s="113">
        <v>0</v>
      </c>
      <c r="AA99" s="108">
        <v>0</v>
      </c>
      <c r="AB99" s="113">
        <v>0</v>
      </c>
      <c r="AC99" s="108">
        <v>0</v>
      </c>
      <c r="AD99" s="88"/>
    </row>
    <row r="100" spans="1:30" s="81" customFormat="1" ht="13.5" customHeight="1" x14ac:dyDescent="0.2">
      <c r="A100" s="82">
        <v>222</v>
      </c>
      <c r="B100" s="83" t="s">
        <v>249</v>
      </c>
      <c r="C100" s="84"/>
      <c r="D100" s="91"/>
      <c r="E100" s="43">
        <f>+E101+E102</f>
        <v>194700</v>
      </c>
      <c r="F100" s="112"/>
      <c r="G100" s="43">
        <f>+G101+G102</f>
        <v>18100</v>
      </c>
      <c r="H100" s="87"/>
      <c r="I100" s="43">
        <f>+I101+I102</f>
        <v>15600</v>
      </c>
      <c r="J100" s="87"/>
      <c r="K100" s="43">
        <f>+K101+K102</f>
        <v>15600</v>
      </c>
      <c r="L100" s="87"/>
      <c r="M100" s="43">
        <f>+M101+M102</f>
        <v>18100</v>
      </c>
      <c r="N100" s="87"/>
      <c r="O100" s="43">
        <f>+O101+O102</f>
        <v>15600</v>
      </c>
      <c r="P100" s="87"/>
      <c r="Q100" s="43">
        <f>+Q101+Q102</f>
        <v>15600</v>
      </c>
      <c r="R100" s="87"/>
      <c r="S100" s="43">
        <f>+S101+S102</f>
        <v>18100</v>
      </c>
      <c r="T100" s="87"/>
      <c r="U100" s="43">
        <f>+U101+U102</f>
        <v>15600</v>
      </c>
      <c r="V100" s="87"/>
      <c r="W100" s="43">
        <f>+W101+W102</f>
        <v>15600</v>
      </c>
      <c r="X100" s="87"/>
      <c r="Y100" s="43">
        <f>+Y101+Y102</f>
        <v>15600</v>
      </c>
      <c r="Z100" s="87"/>
      <c r="AA100" s="43">
        <f>+AA101+AA102</f>
        <v>15600</v>
      </c>
      <c r="AB100" s="87"/>
      <c r="AC100" s="43">
        <f>+AC101+AC102</f>
        <v>15600</v>
      </c>
      <c r="AD100" s="88"/>
    </row>
    <row r="101" spans="1:30" s="81" customFormat="1" ht="13.5" customHeight="1" x14ac:dyDescent="0.2">
      <c r="A101" s="82"/>
      <c r="B101" s="105" t="s">
        <v>250</v>
      </c>
      <c r="C101" s="106">
        <v>30</v>
      </c>
      <c r="D101" s="115" t="s">
        <v>35</v>
      </c>
      <c r="E101" s="107">
        <f>+G101+I101+K101+M101+O101+Q101+S101+U101+W101+Y101+AA101+AC101</f>
        <v>7500</v>
      </c>
      <c r="F101" s="113">
        <v>10</v>
      </c>
      <c r="G101" s="108">
        <v>2500</v>
      </c>
      <c r="H101" s="113">
        <v>0</v>
      </c>
      <c r="I101" s="108">
        <v>0</v>
      </c>
      <c r="J101" s="113">
        <v>0</v>
      </c>
      <c r="K101" s="108">
        <v>0</v>
      </c>
      <c r="L101" s="113">
        <v>10</v>
      </c>
      <c r="M101" s="108">
        <v>2500</v>
      </c>
      <c r="N101" s="113">
        <v>0</v>
      </c>
      <c r="O101" s="108">
        <v>0</v>
      </c>
      <c r="P101" s="113">
        <v>0</v>
      </c>
      <c r="Q101" s="108">
        <v>0</v>
      </c>
      <c r="R101" s="113">
        <v>10</v>
      </c>
      <c r="S101" s="108">
        <v>2500</v>
      </c>
      <c r="T101" s="113">
        <v>0</v>
      </c>
      <c r="U101" s="108">
        <v>0</v>
      </c>
      <c r="V101" s="113">
        <v>0</v>
      </c>
      <c r="W101" s="108">
        <v>0</v>
      </c>
      <c r="X101" s="113">
        <v>0</v>
      </c>
      <c r="Y101" s="108">
        <v>0</v>
      </c>
      <c r="Z101" s="113">
        <v>0</v>
      </c>
      <c r="AA101" s="108">
        <v>0</v>
      </c>
      <c r="AB101" s="113">
        <v>0</v>
      </c>
      <c r="AC101" s="108">
        <v>0</v>
      </c>
      <c r="AD101" s="88"/>
    </row>
    <row r="102" spans="1:30" s="81" customFormat="1" ht="13.5" customHeight="1" x14ac:dyDescent="0.2">
      <c r="A102" s="82"/>
      <c r="B102" s="105" t="s">
        <v>251</v>
      </c>
      <c r="C102" s="106">
        <v>4800</v>
      </c>
      <c r="D102" s="115" t="s">
        <v>141</v>
      </c>
      <c r="E102" s="107">
        <f>+G102+I102+K102+M102+O102+Q102+S102+U102+W102+Y102+AA102+AC102</f>
        <v>187200</v>
      </c>
      <c r="F102" s="113">
        <v>400</v>
      </c>
      <c r="G102" s="108">
        <v>15600</v>
      </c>
      <c r="H102" s="113">
        <v>400</v>
      </c>
      <c r="I102" s="108">
        <v>15600</v>
      </c>
      <c r="J102" s="113">
        <v>400</v>
      </c>
      <c r="K102" s="108">
        <v>15600</v>
      </c>
      <c r="L102" s="113">
        <v>400</v>
      </c>
      <c r="M102" s="108">
        <v>15600</v>
      </c>
      <c r="N102" s="113">
        <v>400</v>
      </c>
      <c r="O102" s="108">
        <v>15600</v>
      </c>
      <c r="P102" s="113">
        <v>40</v>
      </c>
      <c r="Q102" s="108">
        <v>15600</v>
      </c>
      <c r="R102" s="113">
        <v>400</v>
      </c>
      <c r="S102" s="108">
        <v>15600</v>
      </c>
      <c r="T102" s="113">
        <v>400</v>
      </c>
      <c r="U102" s="108">
        <v>15600</v>
      </c>
      <c r="V102" s="113">
        <v>400</v>
      </c>
      <c r="W102" s="108">
        <v>15600</v>
      </c>
      <c r="X102" s="113">
        <v>400</v>
      </c>
      <c r="Y102" s="108">
        <v>15600</v>
      </c>
      <c r="Z102" s="113">
        <v>400</v>
      </c>
      <c r="AA102" s="108">
        <v>15600</v>
      </c>
      <c r="AB102" s="113">
        <v>400</v>
      </c>
      <c r="AC102" s="108">
        <v>15600</v>
      </c>
      <c r="AD102" s="88"/>
    </row>
    <row r="103" spans="1:30" s="81" customFormat="1" ht="13.5" customHeight="1" x14ac:dyDescent="0.2">
      <c r="A103" s="82">
        <v>223</v>
      </c>
      <c r="B103" s="83" t="s">
        <v>252</v>
      </c>
      <c r="C103" s="84"/>
      <c r="D103" s="91"/>
      <c r="E103" s="43">
        <f>+E104</f>
        <v>1480</v>
      </c>
      <c r="F103" s="112"/>
      <c r="G103" s="43">
        <f>+G104</f>
        <v>1480</v>
      </c>
      <c r="H103" s="87"/>
      <c r="I103" s="43">
        <f>+I104</f>
        <v>0</v>
      </c>
      <c r="J103" s="87"/>
      <c r="K103" s="43">
        <f>+K104</f>
        <v>0</v>
      </c>
      <c r="L103" s="87"/>
      <c r="M103" s="43">
        <f>+M104</f>
        <v>0</v>
      </c>
      <c r="N103" s="87"/>
      <c r="O103" s="43">
        <f>+O104</f>
        <v>0</v>
      </c>
      <c r="P103" s="87"/>
      <c r="Q103" s="43">
        <f>+Q104</f>
        <v>0</v>
      </c>
      <c r="R103" s="87"/>
      <c r="S103" s="43">
        <f>+S104</f>
        <v>0</v>
      </c>
      <c r="T103" s="87"/>
      <c r="U103" s="43">
        <f>+U104</f>
        <v>0</v>
      </c>
      <c r="V103" s="87"/>
      <c r="W103" s="43">
        <f>+W104</f>
        <v>0</v>
      </c>
      <c r="X103" s="87"/>
      <c r="Y103" s="43">
        <f>+Y104</f>
        <v>0</v>
      </c>
      <c r="Z103" s="87"/>
      <c r="AA103" s="43">
        <f>+AA104</f>
        <v>0</v>
      </c>
      <c r="AB103" s="87"/>
      <c r="AC103" s="43">
        <f>+AC104</f>
        <v>0</v>
      </c>
      <c r="AD103" s="88"/>
    </row>
    <row r="104" spans="1:30" s="81" customFormat="1" ht="13.5" customHeight="1" x14ac:dyDescent="0.2">
      <c r="A104" s="82"/>
      <c r="B104" s="105" t="s">
        <v>253</v>
      </c>
      <c r="C104" s="106">
        <v>1</v>
      </c>
      <c r="D104" s="115" t="s">
        <v>35</v>
      </c>
      <c r="E104" s="107">
        <f>+G104+I104+K104+M104+O104+Q104+S104+U104+W104+Y104+AA104+AC104</f>
        <v>1480</v>
      </c>
      <c r="F104" s="113">
        <v>1</v>
      </c>
      <c r="G104" s="108">
        <v>1480</v>
      </c>
      <c r="H104" s="113">
        <v>0</v>
      </c>
      <c r="I104" s="108">
        <v>0</v>
      </c>
      <c r="J104" s="113">
        <v>0</v>
      </c>
      <c r="K104" s="108">
        <v>0</v>
      </c>
      <c r="L104" s="113">
        <v>0</v>
      </c>
      <c r="M104" s="108">
        <v>0</v>
      </c>
      <c r="N104" s="113">
        <v>0</v>
      </c>
      <c r="O104" s="108">
        <v>0</v>
      </c>
      <c r="P104" s="113">
        <v>0</v>
      </c>
      <c r="Q104" s="108">
        <v>0</v>
      </c>
      <c r="R104" s="113">
        <v>0</v>
      </c>
      <c r="S104" s="108">
        <v>0</v>
      </c>
      <c r="T104" s="113">
        <v>0</v>
      </c>
      <c r="U104" s="108">
        <v>0</v>
      </c>
      <c r="V104" s="113">
        <v>0</v>
      </c>
      <c r="W104" s="108">
        <v>0</v>
      </c>
      <c r="X104" s="113">
        <v>0</v>
      </c>
      <c r="Y104" s="108">
        <v>0</v>
      </c>
      <c r="Z104" s="113">
        <v>0</v>
      </c>
      <c r="AA104" s="108">
        <v>0</v>
      </c>
      <c r="AB104" s="113">
        <v>0</v>
      </c>
      <c r="AC104" s="108">
        <v>0</v>
      </c>
      <c r="AD104" s="88"/>
    </row>
    <row r="105" spans="1:30" s="81" customFormat="1" ht="24" customHeight="1" x14ac:dyDescent="0.2">
      <c r="A105" s="91">
        <v>2400</v>
      </c>
      <c r="B105" s="83" t="s">
        <v>54</v>
      </c>
      <c r="C105" s="106"/>
      <c r="D105" s="118"/>
      <c r="E105" s="94">
        <f>+E106+E111+E113+E115+E117+E124+E131+E136</f>
        <v>137695</v>
      </c>
      <c r="F105" s="93" t="s">
        <v>49</v>
      </c>
      <c r="G105" s="94">
        <f>+G106+G111+G113+G115+G117+G124+G131+G136</f>
        <v>32933</v>
      </c>
      <c r="H105" s="93" t="s">
        <v>49</v>
      </c>
      <c r="I105" s="94">
        <f>+I106+I111+I113+I115+I117+I124+I131+I136</f>
        <v>16442</v>
      </c>
      <c r="J105" s="93"/>
      <c r="K105" s="94">
        <f>+K106+K111+K113+K115+K117+K124+K131+K136</f>
        <v>10388</v>
      </c>
      <c r="L105" s="93" t="s">
        <v>49</v>
      </c>
      <c r="M105" s="94">
        <f>+M106+M111+M113+M115+M117+M124+M131+M136</f>
        <v>36468</v>
      </c>
      <c r="N105" s="93" t="s">
        <v>49</v>
      </c>
      <c r="O105" s="94">
        <f>+O106+O111+O113+O115+O117+O124+O131+O136</f>
        <v>8460</v>
      </c>
      <c r="P105" s="93" t="s">
        <v>49</v>
      </c>
      <c r="Q105" s="94">
        <f>+Q106+Q111+Q113+Q115+Q117+Q124+Q131+Q136</f>
        <v>9818</v>
      </c>
      <c r="R105" s="93" t="s">
        <v>49</v>
      </c>
      <c r="S105" s="94">
        <f>+S106+S111+S113+S115+S117+S124+S131+S136</f>
        <v>17248</v>
      </c>
      <c r="T105" s="93" t="s">
        <v>49</v>
      </c>
      <c r="U105" s="94">
        <f>+U106+U111+U113+U115+U117+U124+U131+U136</f>
        <v>1772</v>
      </c>
      <c r="V105" s="93" t="s">
        <v>49</v>
      </c>
      <c r="W105" s="94">
        <f>+W106+W111+W113+W115+W117+W124+W131+W136</f>
        <v>1988</v>
      </c>
      <c r="X105" s="43">
        <f>X106</f>
        <v>0</v>
      </c>
      <c r="Y105" s="94">
        <f>+Y106+Y111+Y113+Y115+Y117+Y124+Y131+Y136</f>
        <v>0</v>
      </c>
      <c r="Z105" s="93" t="s">
        <v>49</v>
      </c>
      <c r="AA105" s="94">
        <f>+AA106+AA111+AA113+AA115+AA117+AA124+AA131+AA136</f>
        <v>2178</v>
      </c>
      <c r="AB105" s="93" t="s">
        <v>49</v>
      </c>
      <c r="AC105" s="94">
        <f>+AC106+AC111+AC113+AC115+AC117+AC124+AC131+AC136</f>
        <v>0</v>
      </c>
      <c r="AD105" s="88"/>
    </row>
    <row r="106" spans="1:30" s="81" customFormat="1" ht="14.25" customHeight="1" x14ac:dyDescent="0.2">
      <c r="A106" s="82">
        <v>241</v>
      </c>
      <c r="B106" s="83" t="s">
        <v>55</v>
      </c>
      <c r="C106" s="106"/>
      <c r="D106" s="91"/>
      <c r="E106" s="43">
        <f>E107</f>
        <v>4035</v>
      </c>
      <c r="F106" s="93" t="s">
        <v>49</v>
      </c>
      <c r="G106" s="43">
        <f>G107</f>
        <v>4035</v>
      </c>
      <c r="H106" s="94">
        <v>0</v>
      </c>
      <c r="I106" s="43">
        <f>I107</f>
        <v>0</v>
      </c>
      <c r="J106" s="94">
        <v>0</v>
      </c>
      <c r="K106" s="43">
        <f>K107</f>
        <v>0</v>
      </c>
      <c r="L106" s="94">
        <v>0</v>
      </c>
      <c r="M106" s="43">
        <f>M107</f>
        <v>0</v>
      </c>
      <c r="N106" s="94">
        <v>0</v>
      </c>
      <c r="O106" s="43">
        <f>O107</f>
        <v>0</v>
      </c>
      <c r="P106" s="94">
        <v>0</v>
      </c>
      <c r="Q106" s="43">
        <f>Q107</f>
        <v>0</v>
      </c>
      <c r="R106" s="94">
        <v>0</v>
      </c>
      <c r="S106" s="43">
        <f>S107</f>
        <v>0</v>
      </c>
      <c r="T106" s="94"/>
      <c r="U106" s="43">
        <f>U107</f>
        <v>0</v>
      </c>
      <c r="V106" s="94"/>
      <c r="W106" s="43">
        <f>W107</f>
        <v>0</v>
      </c>
      <c r="X106" s="94"/>
      <c r="Y106" s="43">
        <f>Y107</f>
        <v>0</v>
      </c>
      <c r="Z106" s="94"/>
      <c r="AA106" s="43">
        <f>AA107</f>
        <v>0</v>
      </c>
      <c r="AB106" s="94"/>
      <c r="AC106" s="43">
        <f>AC107</f>
        <v>0</v>
      </c>
      <c r="AD106" s="88"/>
    </row>
    <row r="107" spans="1:30" s="81" customFormat="1" ht="12" customHeight="1" x14ac:dyDescent="0.2">
      <c r="A107" s="82"/>
      <c r="B107" s="105" t="s">
        <v>254</v>
      </c>
      <c r="C107" s="106">
        <v>3</v>
      </c>
      <c r="D107" s="115" t="s">
        <v>35</v>
      </c>
      <c r="E107" s="107">
        <f>+G107+I107+K107+M107+O107+Q107+S107+U107+W107+Y107+AA107+AC107</f>
        <v>4035</v>
      </c>
      <c r="F107" s="113">
        <v>3</v>
      </c>
      <c r="G107" s="108">
        <v>4035</v>
      </c>
      <c r="H107" s="113">
        <v>0</v>
      </c>
      <c r="I107" s="108">
        <v>0</v>
      </c>
      <c r="J107" s="113">
        <v>0</v>
      </c>
      <c r="K107" s="108">
        <v>0</v>
      </c>
      <c r="L107" s="113">
        <v>0</v>
      </c>
      <c r="M107" s="108">
        <v>0</v>
      </c>
      <c r="N107" s="113">
        <v>0</v>
      </c>
      <c r="O107" s="108">
        <v>0</v>
      </c>
      <c r="P107" s="113">
        <v>0</v>
      </c>
      <c r="Q107" s="108">
        <v>0</v>
      </c>
      <c r="R107" s="113">
        <v>0</v>
      </c>
      <c r="S107" s="108">
        <v>0</v>
      </c>
      <c r="T107" s="113">
        <v>0</v>
      </c>
      <c r="U107" s="108">
        <v>0</v>
      </c>
      <c r="V107" s="113">
        <v>0</v>
      </c>
      <c r="W107" s="108">
        <v>0</v>
      </c>
      <c r="X107" s="113">
        <v>0</v>
      </c>
      <c r="Y107" s="108">
        <v>0</v>
      </c>
      <c r="Z107" s="113">
        <v>0</v>
      </c>
      <c r="AA107" s="108">
        <v>0</v>
      </c>
      <c r="AB107" s="113">
        <v>0</v>
      </c>
      <c r="AC107" s="108">
        <v>0</v>
      </c>
      <c r="AD107" s="88"/>
    </row>
    <row r="108" spans="1:30" s="81" customFormat="1" ht="12" customHeight="1" x14ac:dyDescent="0.2">
      <c r="A108" s="82"/>
      <c r="B108" s="105" t="s">
        <v>255</v>
      </c>
      <c r="C108" s="106">
        <v>9</v>
      </c>
      <c r="D108" s="85" t="s">
        <v>35</v>
      </c>
      <c r="E108" s="107">
        <f>+G108+I108+K108+M108+O108+Q108+S108+U108+W108+Y108+AA108+AC108</f>
        <v>6291</v>
      </c>
      <c r="F108" s="113">
        <v>3</v>
      </c>
      <c r="G108" s="108">
        <v>2097</v>
      </c>
      <c r="H108" s="113">
        <v>0</v>
      </c>
      <c r="I108" s="108">
        <v>0</v>
      </c>
      <c r="J108" s="113">
        <v>3</v>
      </c>
      <c r="K108" s="108">
        <v>2097</v>
      </c>
      <c r="L108" s="113">
        <v>0</v>
      </c>
      <c r="M108" s="108">
        <v>0</v>
      </c>
      <c r="N108" s="113">
        <v>0</v>
      </c>
      <c r="O108" s="108">
        <v>0</v>
      </c>
      <c r="P108" s="113">
        <v>3</v>
      </c>
      <c r="Q108" s="108">
        <v>2097</v>
      </c>
      <c r="R108" s="113">
        <v>0</v>
      </c>
      <c r="S108" s="108">
        <v>0</v>
      </c>
      <c r="T108" s="113"/>
      <c r="U108" s="108">
        <v>0</v>
      </c>
      <c r="V108" s="113">
        <v>0</v>
      </c>
      <c r="W108" s="108">
        <v>0</v>
      </c>
      <c r="X108" s="113">
        <v>0</v>
      </c>
      <c r="Y108" s="108">
        <v>0</v>
      </c>
      <c r="Z108" s="113">
        <v>0</v>
      </c>
      <c r="AA108" s="108">
        <v>0</v>
      </c>
      <c r="AB108" s="113">
        <v>0</v>
      </c>
      <c r="AC108" s="108">
        <v>0</v>
      </c>
      <c r="AD108" s="88"/>
    </row>
    <row r="109" spans="1:30" s="81" customFormat="1" ht="12" customHeight="1" x14ac:dyDescent="0.2">
      <c r="A109" s="82"/>
      <c r="B109" s="105" t="s">
        <v>256</v>
      </c>
      <c r="C109" s="106">
        <v>6</v>
      </c>
      <c r="D109" s="85" t="s">
        <v>35</v>
      </c>
      <c r="E109" s="107">
        <f>+G109+I109+K109+M109+O109+Q109+S109+U109+W109+Y109+AA109+AC109</f>
        <v>8976</v>
      </c>
      <c r="F109" s="113">
        <v>2</v>
      </c>
      <c r="G109" s="108">
        <v>2992</v>
      </c>
      <c r="H109" s="113">
        <v>0</v>
      </c>
      <c r="I109" s="108">
        <v>0</v>
      </c>
      <c r="J109" s="113">
        <v>2</v>
      </c>
      <c r="K109" s="108">
        <v>2992</v>
      </c>
      <c r="L109" s="113">
        <v>0</v>
      </c>
      <c r="M109" s="108">
        <v>0</v>
      </c>
      <c r="N109" s="113">
        <v>2</v>
      </c>
      <c r="O109" s="108">
        <v>2992</v>
      </c>
      <c r="P109" s="113">
        <v>0</v>
      </c>
      <c r="Q109" s="108">
        <v>0</v>
      </c>
      <c r="R109" s="113">
        <v>0</v>
      </c>
      <c r="S109" s="108">
        <v>0</v>
      </c>
      <c r="T109" s="113">
        <v>0</v>
      </c>
      <c r="U109" s="108">
        <v>0</v>
      </c>
      <c r="V109" s="113">
        <v>0</v>
      </c>
      <c r="W109" s="108">
        <v>0</v>
      </c>
      <c r="X109" s="113">
        <v>0</v>
      </c>
      <c r="Y109" s="108">
        <v>0</v>
      </c>
      <c r="Z109" s="113">
        <v>0</v>
      </c>
      <c r="AA109" s="108">
        <v>0</v>
      </c>
      <c r="AB109" s="113">
        <v>0</v>
      </c>
      <c r="AC109" s="108">
        <v>0</v>
      </c>
      <c r="AD109" s="88"/>
    </row>
    <row r="110" spans="1:30" s="81" customFormat="1" ht="12" customHeight="1" x14ac:dyDescent="0.2">
      <c r="A110" s="82"/>
      <c r="B110" s="105" t="s">
        <v>257</v>
      </c>
      <c r="C110" s="106">
        <v>10</v>
      </c>
      <c r="D110" s="85" t="s">
        <v>228</v>
      </c>
      <c r="E110" s="107">
        <f>+G110+I110+K110+M110+O110+Q110+S110+U110+W110+Y110+AA110+AC110</f>
        <v>1990</v>
      </c>
      <c r="F110" s="113">
        <v>10</v>
      </c>
      <c r="G110" s="108">
        <v>1990</v>
      </c>
      <c r="H110" s="113">
        <v>0</v>
      </c>
      <c r="I110" s="108">
        <v>0</v>
      </c>
      <c r="J110" s="113">
        <v>0</v>
      </c>
      <c r="K110" s="108">
        <v>0</v>
      </c>
      <c r="L110" s="113">
        <v>0</v>
      </c>
      <c r="M110" s="108">
        <v>0</v>
      </c>
      <c r="N110" s="113">
        <v>0</v>
      </c>
      <c r="O110" s="108">
        <v>0</v>
      </c>
      <c r="P110" s="113">
        <v>0</v>
      </c>
      <c r="Q110" s="108">
        <v>0</v>
      </c>
      <c r="R110" s="113">
        <v>0</v>
      </c>
      <c r="S110" s="108">
        <v>0</v>
      </c>
      <c r="T110" s="113">
        <v>0</v>
      </c>
      <c r="U110" s="108">
        <v>0</v>
      </c>
      <c r="V110" s="113">
        <v>0</v>
      </c>
      <c r="W110" s="108">
        <v>0</v>
      </c>
      <c r="X110" s="113">
        <v>0</v>
      </c>
      <c r="Y110" s="108">
        <v>0</v>
      </c>
      <c r="Z110" s="113">
        <v>0</v>
      </c>
      <c r="AA110" s="108">
        <v>0</v>
      </c>
      <c r="AB110" s="113">
        <v>0</v>
      </c>
      <c r="AC110" s="108">
        <v>0</v>
      </c>
      <c r="AD110" s="88"/>
    </row>
    <row r="111" spans="1:30" s="81" customFormat="1" ht="16.5" customHeight="1" x14ac:dyDescent="0.2">
      <c r="A111" s="82">
        <v>242</v>
      </c>
      <c r="B111" s="83" t="s">
        <v>56</v>
      </c>
      <c r="C111" s="106"/>
      <c r="D111" s="91"/>
      <c r="E111" s="43">
        <f>E112</f>
        <v>298</v>
      </c>
      <c r="F111" s="93" t="s">
        <v>49</v>
      </c>
      <c r="G111" s="94">
        <f>G112</f>
        <v>298</v>
      </c>
      <c r="H111" s="94"/>
      <c r="I111" s="94">
        <f t="shared" ref="I111:AC111" si="7">I112</f>
        <v>0</v>
      </c>
      <c r="J111" s="94"/>
      <c r="K111" s="94">
        <f t="shared" si="7"/>
        <v>0</v>
      </c>
      <c r="L111" s="94"/>
      <c r="M111" s="94">
        <f t="shared" si="7"/>
        <v>0</v>
      </c>
      <c r="N111" s="94"/>
      <c r="O111" s="94">
        <f t="shared" si="7"/>
        <v>0</v>
      </c>
      <c r="P111" s="94"/>
      <c r="Q111" s="94">
        <f t="shared" si="7"/>
        <v>0</v>
      </c>
      <c r="R111" s="94"/>
      <c r="S111" s="94">
        <f t="shared" si="7"/>
        <v>0</v>
      </c>
      <c r="T111" s="94"/>
      <c r="U111" s="94">
        <f t="shared" si="7"/>
        <v>0</v>
      </c>
      <c r="V111" s="94"/>
      <c r="W111" s="94">
        <f t="shared" si="7"/>
        <v>0</v>
      </c>
      <c r="X111" s="94"/>
      <c r="Y111" s="94">
        <f t="shared" si="7"/>
        <v>0</v>
      </c>
      <c r="Z111" s="94"/>
      <c r="AA111" s="94">
        <f t="shared" si="7"/>
        <v>0</v>
      </c>
      <c r="AB111" s="94"/>
      <c r="AC111" s="94">
        <f t="shared" si="7"/>
        <v>0</v>
      </c>
      <c r="AD111" s="88"/>
    </row>
    <row r="112" spans="1:30" s="81" customFormat="1" ht="13.5" customHeight="1" x14ac:dyDescent="0.2">
      <c r="A112" s="82"/>
      <c r="B112" s="105" t="s">
        <v>192</v>
      </c>
      <c r="C112" s="106">
        <v>50</v>
      </c>
      <c r="D112" s="85" t="s">
        <v>141</v>
      </c>
      <c r="E112" s="109">
        <f t="shared" ref="E112:E135" si="8">SUM(G112,I112,K112,M112,O112,Q112,S112,U112,W112,Y112,AA112,AC112)</f>
        <v>298</v>
      </c>
      <c r="F112" s="86">
        <v>50</v>
      </c>
      <c r="G112" s="110">
        <v>298</v>
      </c>
      <c r="H112" s="86">
        <v>0</v>
      </c>
      <c r="I112" s="110">
        <v>0</v>
      </c>
      <c r="J112" s="86">
        <v>0</v>
      </c>
      <c r="K112" s="110">
        <v>0</v>
      </c>
      <c r="L112" s="86">
        <v>0</v>
      </c>
      <c r="M112" s="110">
        <v>0</v>
      </c>
      <c r="N112" s="86">
        <v>0</v>
      </c>
      <c r="O112" s="110">
        <v>0</v>
      </c>
      <c r="P112" s="86">
        <v>0</v>
      </c>
      <c r="Q112" s="110">
        <v>0</v>
      </c>
      <c r="R112" s="86">
        <v>0</v>
      </c>
      <c r="S112" s="110">
        <v>0</v>
      </c>
      <c r="T112" s="86">
        <v>0</v>
      </c>
      <c r="U112" s="110">
        <v>0</v>
      </c>
      <c r="V112" s="86">
        <v>0</v>
      </c>
      <c r="W112" s="110">
        <v>0</v>
      </c>
      <c r="X112" s="86">
        <v>0</v>
      </c>
      <c r="Y112" s="110">
        <v>0</v>
      </c>
      <c r="Z112" s="86">
        <v>0</v>
      </c>
      <c r="AA112" s="110">
        <v>0</v>
      </c>
      <c r="AB112" s="86">
        <v>0</v>
      </c>
      <c r="AC112" s="110">
        <v>0</v>
      </c>
      <c r="AD112" s="88"/>
    </row>
    <row r="113" spans="1:30" s="81" customFormat="1" ht="13.5" customHeight="1" x14ac:dyDescent="0.2">
      <c r="A113" s="119">
        <v>243</v>
      </c>
      <c r="B113" s="120" t="s">
        <v>57</v>
      </c>
      <c r="C113" s="106"/>
      <c r="D113" s="121"/>
      <c r="E113" s="43">
        <f>E114</f>
        <v>24000</v>
      </c>
      <c r="F113" s="122" t="s">
        <v>49</v>
      </c>
      <c r="G113" s="43">
        <f>G114</f>
        <v>12000</v>
      </c>
      <c r="H113" s="123"/>
      <c r="I113" s="43">
        <f>I114</f>
        <v>0</v>
      </c>
      <c r="J113" s="123"/>
      <c r="K113" s="43">
        <f>K114</f>
        <v>0</v>
      </c>
      <c r="L113" s="123"/>
      <c r="M113" s="43">
        <f>M114</f>
        <v>12000</v>
      </c>
      <c r="N113" s="123"/>
      <c r="O113" s="43">
        <f>O114</f>
        <v>0</v>
      </c>
      <c r="P113" s="123"/>
      <c r="Q113" s="43">
        <f>Q114</f>
        <v>0</v>
      </c>
      <c r="R113" s="123"/>
      <c r="S113" s="43">
        <f>S114</f>
        <v>0</v>
      </c>
      <c r="T113" s="123"/>
      <c r="U113" s="43">
        <f>U114</f>
        <v>0</v>
      </c>
      <c r="V113" s="123"/>
      <c r="W113" s="43">
        <f>W114</f>
        <v>0</v>
      </c>
      <c r="X113" s="123"/>
      <c r="Y113" s="43">
        <f>Y114</f>
        <v>0</v>
      </c>
      <c r="Z113" s="123"/>
      <c r="AA113" s="43">
        <f>AA114</f>
        <v>0</v>
      </c>
      <c r="AB113" s="123"/>
      <c r="AC113" s="43">
        <f>AC114</f>
        <v>0</v>
      </c>
      <c r="AD113" s="88"/>
    </row>
    <row r="114" spans="1:30" s="81" customFormat="1" ht="13.5" customHeight="1" x14ac:dyDescent="0.2">
      <c r="A114" s="82"/>
      <c r="B114" s="105" t="s">
        <v>58</v>
      </c>
      <c r="C114" s="106">
        <v>30</v>
      </c>
      <c r="D114" s="85" t="s">
        <v>142</v>
      </c>
      <c r="E114" s="109">
        <f t="shared" si="8"/>
        <v>24000</v>
      </c>
      <c r="F114" s="86">
        <v>15</v>
      </c>
      <c r="G114" s="110">
        <v>12000</v>
      </c>
      <c r="H114" s="86">
        <v>0</v>
      </c>
      <c r="I114" s="110">
        <v>0</v>
      </c>
      <c r="J114" s="86">
        <v>0</v>
      </c>
      <c r="K114" s="110">
        <v>0</v>
      </c>
      <c r="L114" s="86">
        <v>15</v>
      </c>
      <c r="M114" s="110">
        <v>12000</v>
      </c>
      <c r="N114" s="86">
        <v>0</v>
      </c>
      <c r="O114" s="110">
        <v>0</v>
      </c>
      <c r="P114" s="86">
        <v>0</v>
      </c>
      <c r="Q114" s="110">
        <v>0</v>
      </c>
      <c r="R114" s="86">
        <v>0</v>
      </c>
      <c r="S114" s="110">
        <v>0</v>
      </c>
      <c r="T114" s="86">
        <v>0</v>
      </c>
      <c r="U114" s="110">
        <v>0</v>
      </c>
      <c r="V114" s="86">
        <v>0</v>
      </c>
      <c r="W114" s="110">
        <v>0</v>
      </c>
      <c r="X114" s="86">
        <v>0</v>
      </c>
      <c r="Y114" s="110">
        <v>0</v>
      </c>
      <c r="Z114" s="86">
        <v>0</v>
      </c>
      <c r="AA114" s="110">
        <v>0</v>
      </c>
      <c r="AB114" s="86">
        <v>0</v>
      </c>
      <c r="AC114" s="110">
        <v>0</v>
      </c>
      <c r="AD114" s="88"/>
    </row>
    <row r="115" spans="1:30" s="81" customFormat="1" ht="12" customHeight="1" x14ac:dyDescent="0.2">
      <c r="A115" s="82">
        <v>245</v>
      </c>
      <c r="B115" s="83" t="s">
        <v>59</v>
      </c>
      <c r="C115" s="84"/>
      <c r="D115" s="91"/>
      <c r="E115" s="43">
        <f>E116</f>
        <v>8000</v>
      </c>
      <c r="F115" s="112" t="s">
        <v>49</v>
      </c>
      <c r="G115" s="43">
        <f>G116</f>
        <v>2500</v>
      </c>
      <c r="H115" s="87"/>
      <c r="I115" s="43">
        <f>I116</f>
        <v>0</v>
      </c>
      <c r="J115" s="87"/>
      <c r="K115" s="43">
        <f>K116</f>
        <v>2500</v>
      </c>
      <c r="L115" s="87"/>
      <c r="M115" s="43">
        <f>M116</f>
        <v>0</v>
      </c>
      <c r="N115" s="87"/>
      <c r="O115" s="43">
        <f>O116</f>
        <v>0</v>
      </c>
      <c r="P115" s="87"/>
      <c r="Q115" s="43">
        <f>Q116</f>
        <v>0</v>
      </c>
      <c r="R115" s="87"/>
      <c r="S115" s="43">
        <f>S116</f>
        <v>1200</v>
      </c>
      <c r="T115" s="87"/>
      <c r="U115" s="43">
        <f>U116</f>
        <v>0</v>
      </c>
      <c r="V115" s="87"/>
      <c r="W115" s="43">
        <f>W116</f>
        <v>600</v>
      </c>
      <c r="X115" s="87"/>
      <c r="Y115" s="43">
        <f>Y116</f>
        <v>0</v>
      </c>
      <c r="Z115" s="87"/>
      <c r="AA115" s="43">
        <f>AA116</f>
        <v>1200</v>
      </c>
      <c r="AB115" s="87"/>
      <c r="AC115" s="43">
        <f>AC116</f>
        <v>0</v>
      </c>
      <c r="AD115" s="88"/>
    </row>
    <row r="116" spans="1:30" s="81" customFormat="1" ht="12.75" customHeight="1" x14ac:dyDescent="0.2">
      <c r="A116" s="82"/>
      <c r="B116" s="105" t="s">
        <v>139</v>
      </c>
      <c r="C116" s="84">
        <f t="shared" ref="C116" si="9">F116+H116+J116+L116+N116+P116+R116+T116+V116+X116+Z116+AB116</f>
        <v>7</v>
      </c>
      <c r="D116" s="85" t="s">
        <v>142</v>
      </c>
      <c r="E116" s="109">
        <f t="shared" si="8"/>
        <v>8000</v>
      </c>
      <c r="F116" s="86">
        <v>2</v>
      </c>
      <c r="G116" s="110">
        <v>2500</v>
      </c>
      <c r="H116" s="86">
        <v>0</v>
      </c>
      <c r="I116" s="110">
        <v>0</v>
      </c>
      <c r="J116" s="86">
        <v>2</v>
      </c>
      <c r="K116" s="110">
        <v>2500</v>
      </c>
      <c r="L116" s="86">
        <v>0</v>
      </c>
      <c r="M116" s="110">
        <v>0</v>
      </c>
      <c r="N116" s="86">
        <v>0</v>
      </c>
      <c r="O116" s="110">
        <v>0</v>
      </c>
      <c r="P116" s="86">
        <v>0</v>
      </c>
      <c r="Q116" s="110">
        <v>0</v>
      </c>
      <c r="R116" s="86">
        <v>1</v>
      </c>
      <c r="S116" s="110">
        <v>1200</v>
      </c>
      <c r="T116" s="86">
        <v>0</v>
      </c>
      <c r="U116" s="110">
        <v>0</v>
      </c>
      <c r="V116" s="86">
        <v>1</v>
      </c>
      <c r="W116" s="110">
        <v>600</v>
      </c>
      <c r="X116" s="86">
        <v>0</v>
      </c>
      <c r="Y116" s="110">
        <v>0</v>
      </c>
      <c r="Z116" s="86">
        <v>1</v>
      </c>
      <c r="AA116" s="110">
        <v>1200</v>
      </c>
      <c r="AB116" s="86">
        <v>0</v>
      </c>
      <c r="AC116" s="110">
        <v>0</v>
      </c>
      <c r="AD116" s="88"/>
    </row>
    <row r="117" spans="1:30" s="81" customFormat="1" ht="12.75" customHeight="1" x14ac:dyDescent="0.2">
      <c r="A117" s="82">
        <v>246</v>
      </c>
      <c r="B117" s="83" t="s">
        <v>258</v>
      </c>
      <c r="C117" s="84"/>
      <c r="D117" s="91"/>
      <c r="E117" s="43">
        <f>E118</f>
        <v>11400</v>
      </c>
      <c r="F117" s="112" t="s">
        <v>49</v>
      </c>
      <c r="G117" s="43">
        <f>G118</f>
        <v>4560</v>
      </c>
      <c r="H117" s="87"/>
      <c r="I117" s="43">
        <f>I118</f>
        <v>0</v>
      </c>
      <c r="J117" s="87"/>
      <c r="K117" s="43">
        <f>K118</f>
        <v>4560</v>
      </c>
      <c r="L117" s="87"/>
      <c r="M117" s="43">
        <f>M118</f>
        <v>0</v>
      </c>
      <c r="N117" s="87"/>
      <c r="O117" s="43">
        <f>O118</f>
        <v>0</v>
      </c>
      <c r="P117" s="87"/>
      <c r="Q117" s="43">
        <f>Q118</f>
        <v>0</v>
      </c>
      <c r="R117" s="87"/>
      <c r="S117" s="43">
        <f>S118</f>
        <v>2280</v>
      </c>
      <c r="T117" s="87"/>
      <c r="U117" s="43">
        <f>U118</f>
        <v>0</v>
      </c>
      <c r="V117" s="87"/>
      <c r="W117" s="43">
        <f>W118</f>
        <v>0</v>
      </c>
      <c r="X117" s="87"/>
      <c r="Y117" s="43">
        <f>Y118</f>
        <v>0</v>
      </c>
      <c r="Z117" s="87"/>
      <c r="AA117" s="43">
        <f>AA118</f>
        <v>0</v>
      </c>
      <c r="AB117" s="87"/>
      <c r="AC117" s="43">
        <f>AC118</f>
        <v>0</v>
      </c>
      <c r="AD117" s="88"/>
    </row>
    <row r="118" spans="1:30" s="81" customFormat="1" ht="12.75" customHeight="1" x14ac:dyDescent="0.2">
      <c r="A118" s="82"/>
      <c r="B118" s="105" t="s">
        <v>259</v>
      </c>
      <c r="C118" s="84">
        <v>5</v>
      </c>
      <c r="D118" s="85" t="s">
        <v>35</v>
      </c>
      <c r="E118" s="109">
        <f t="shared" ref="E118" si="10">SUM(G118,I118,K118,M118,O118,Q118,S118,U118,W118,Y118,AA118,AC118)</f>
        <v>11400</v>
      </c>
      <c r="F118" s="86">
        <v>2</v>
      </c>
      <c r="G118" s="110">
        <v>4560</v>
      </c>
      <c r="H118" s="86">
        <v>0</v>
      </c>
      <c r="I118" s="110">
        <v>0</v>
      </c>
      <c r="J118" s="86">
        <v>2</v>
      </c>
      <c r="K118" s="110">
        <v>4560</v>
      </c>
      <c r="L118" s="86">
        <v>0</v>
      </c>
      <c r="M118" s="110">
        <v>0</v>
      </c>
      <c r="N118" s="86">
        <v>0</v>
      </c>
      <c r="O118" s="110">
        <v>0</v>
      </c>
      <c r="P118" s="86">
        <v>0</v>
      </c>
      <c r="Q118" s="110">
        <v>0</v>
      </c>
      <c r="R118" s="86">
        <v>1</v>
      </c>
      <c r="S118" s="110">
        <v>2280</v>
      </c>
      <c r="T118" s="86">
        <v>0</v>
      </c>
      <c r="U118" s="110">
        <v>0</v>
      </c>
      <c r="V118" s="86">
        <v>0</v>
      </c>
      <c r="W118" s="110">
        <v>0</v>
      </c>
      <c r="X118" s="86">
        <v>0</v>
      </c>
      <c r="Y118" s="110">
        <v>0</v>
      </c>
      <c r="Z118" s="86">
        <v>0</v>
      </c>
      <c r="AA118" s="110">
        <v>0</v>
      </c>
      <c r="AB118" s="86">
        <v>0</v>
      </c>
      <c r="AC118" s="110">
        <v>0</v>
      </c>
      <c r="AD118" s="88"/>
    </row>
    <row r="119" spans="1:30" s="81" customFormat="1" ht="12.75" customHeight="1" x14ac:dyDescent="0.2">
      <c r="A119" s="82"/>
      <c r="B119" s="77" t="s">
        <v>260</v>
      </c>
      <c r="C119" s="106">
        <v>4</v>
      </c>
      <c r="D119" s="85" t="s">
        <v>35</v>
      </c>
      <c r="E119" s="109">
        <f>+G119+I119+K119+M119+O119+Q119+S119+U119+W119+Y119+AA119+AC119</f>
        <v>4996</v>
      </c>
      <c r="F119" s="113">
        <v>2</v>
      </c>
      <c r="G119" s="110">
        <v>2498</v>
      </c>
      <c r="H119" s="113">
        <v>0</v>
      </c>
      <c r="I119" s="110">
        <v>0</v>
      </c>
      <c r="J119" s="113">
        <v>0</v>
      </c>
      <c r="K119" s="110">
        <v>0</v>
      </c>
      <c r="L119" s="113">
        <v>1</v>
      </c>
      <c r="M119" s="110">
        <v>1249</v>
      </c>
      <c r="N119" s="113">
        <v>0</v>
      </c>
      <c r="O119" s="110">
        <v>0</v>
      </c>
      <c r="P119" s="113">
        <v>1</v>
      </c>
      <c r="Q119" s="110">
        <v>1249</v>
      </c>
      <c r="R119" s="113">
        <v>0</v>
      </c>
      <c r="S119" s="110">
        <v>0</v>
      </c>
      <c r="T119" s="113">
        <v>0</v>
      </c>
      <c r="U119" s="110">
        <v>0</v>
      </c>
      <c r="V119" s="113">
        <v>0</v>
      </c>
      <c r="W119" s="110">
        <v>0</v>
      </c>
      <c r="X119" s="113">
        <v>0</v>
      </c>
      <c r="Y119" s="110">
        <v>0</v>
      </c>
      <c r="Z119" s="113">
        <v>0</v>
      </c>
      <c r="AA119" s="110">
        <v>0</v>
      </c>
      <c r="AB119" s="113">
        <v>0</v>
      </c>
      <c r="AC119" s="110">
        <v>0</v>
      </c>
      <c r="AD119" s="88"/>
    </row>
    <row r="120" spans="1:30" s="81" customFormat="1" ht="12.75" customHeight="1" x14ac:dyDescent="0.2">
      <c r="A120" s="82"/>
      <c r="B120" s="77" t="s">
        <v>261</v>
      </c>
      <c r="C120" s="106">
        <v>2</v>
      </c>
      <c r="D120" s="85" t="s">
        <v>34</v>
      </c>
      <c r="E120" s="109">
        <f>+G120+I120+K120+M120+O120+Q120+S120+U120+W120+Y120+AA120+AC120</f>
        <v>826</v>
      </c>
      <c r="F120" s="113">
        <v>1</v>
      </c>
      <c r="G120" s="110">
        <v>413</v>
      </c>
      <c r="H120" s="113">
        <v>0</v>
      </c>
      <c r="I120" s="110">
        <v>0</v>
      </c>
      <c r="J120" s="113">
        <v>0</v>
      </c>
      <c r="K120" s="110">
        <v>0</v>
      </c>
      <c r="L120" s="113">
        <v>0</v>
      </c>
      <c r="M120" s="110">
        <v>0</v>
      </c>
      <c r="N120" s="113">
        <v>1</v>
      </c>
      <c r="O120" s="110">
        <v>413</v>
      </c>
      <c r="P120" s="113">
        <v>0</v>
      </c>
      <c r="Q120" s="110">
        <v>0</v>
      </c>
      <c r="R120" s="113">
        <v>0</v>
      </c>
      <c r="S120" s="110">
        <v>0</v>
      </c>
      <c r="T120" s="113">
        <v>0</v>
      </c>
      <c r="U120" s="110">
        <v>0</v>
      </c>
      <c r="V120" s="113">
        <v>0</v>
      </c>
      <c r="W120" s="110">
        <v>0</v>
      </c>
      <c r="X120" s="113">
        <v>0</v>
      </c>
      <c r="Y120" s="110">
        <v>0</v>
      </c>
      <c r="Z120" s="113">
        <v>0</v>
      </c>
      <c r="AA120" s="110">
        <v>0</v>
      </c>
      <c r="AB120" s="113">
        <v>0</v>
      </c>
      <c r="AC120" s="110">
        <v>0</v>
      </c>
      <c r="AD120" s="88"/>
    </row>
    <row r="121" spans="1:30" s="81" customFormat="1" ht="12.75" customHeight="1" x14ac:dyDescent="0.2">
      <c r="A121" s="82"/>
      <c r="B121" s="77" t="s">
        <v>262</v>
      </c>
      <c r="C121" s="106">
        <v>30</v>
      </c>
      <c r="D121" s="85" t="s">
        <v>35</v>
      </c>
      <c r="E121" s="109">
        <f>+G121+I121+K121+M121+O121+Q121+S121+U121+W121+Y121+AA121+AC121</f>
        <v>960</v>
      </c>
      <c r="F121" s="113">
        <v>10</v>
      </c>
      <c r="G121" s="110">
        <v>320</v>
      </c>
      <c r="H121" s="113">
        <v>0</v>
      </c>
      <c r="I121" s="110">
        <v>0</v>
      </c>
      <c r="J121" s="113">
        <v>0</v>
      </c>
      <c r="K121" s="110">
        <v>0</v>
      </c>
      <c r="L121" s="113">
        <v>10</v>
      </c>
      <c r="M121" s="110">
        <v>320</v>
      </c>
      <c r="N121" s="113">
        <v>0</v>
      </c>
      <c r="O121" s="110">
        <v>0</v>
      </c>
      <c r="P121" s="113">
        <v>0</v>
      </c>
      <c r="Q121" s="110">
        <v>0</v>
      </c>
      <c r="R121" s="113">
        <v>0</v>
      </c>
      <c r="S121" s="110">
        <v>0</v>
      </c>
      <c r="T121" s="113">
        <v>10</v>
      </c>
      <c r="U121" s="110">
        <v>320</v>
      </c>
      <c r="V121" s="113">
        <v>0</v>
      </c>
      <c r="W121" s="110">
        <v>0</v>
      </c>
      <c r="X121" s="113">
        <v>0</v>
      </c>
      <c r="Y121" s="110">
        <v>0</v>
      </c>
      <c r="Z121" s="113">
        <v>0</v>
      </c>
      <c r="AA121" s="110">
        <v>0</v>
      </c>
      <c r="AB121" s="113">
        <v>0</v>
      </c>
      <c r="AC121" s="110">
        <v>0</v>
      </c>
      <c r="AD121" s="88"/>
    </row>
    <row r="122" spans="1:30" s="81" customFormat="1" ht="12.75" customHeight="1" x14ac:dyDescent="0.2">
      <c r="A122" s="82"/>
      <c r="B122" s="78" t="s">
        <v>263</v>
      </c>
      <c r="C122" s="106">
        <v>30</v>
      </c>
      <c r="D122" s="85" t="s">
        <v>34</v>
      </c>
      <c r="E122" s="109">
        <f>+G122+I122+K122+M122+O122+Q122+S122+U122+W122+Y122+AA122+AC122</f>
        <v>5070</v>
      </c>
      <c r="F122" s="113">
        <v>10</v>
      </c>
      <c r="G122" s="110">
        <v>1690</v>
      </c>
      <c r="H122" s="113">
        <v>0</v>
      </c>
      <c r="I122" s="110">
        <v>0</v>
      </c>
      <c r="J122" s="113">
        <v>0</v>
      </c>
      <c r="K122" s="110">
        <v>0</v>
      </c>
      <c r="L122" s="113">
        <v>0</v>
      </c>
      <c r="M122" s="110">
        <v>0</v>
      </c>
      <c r="N122" s="113">
        <v>10</v>
      </c>
      <c r="O122" s="110">
        <v>1690</v>
      </c>
      <c r="P122" s="113">
        <v>0</v>
      </c>
      <c r="Q122" s="110">
        <v>0</v>
      </c>
      <c r="R122" s="113">
        <v>0</v>
      </c>
      <c r="S122" s="110">
        <v>0</v>
      </c>
      <c r="T122" s="113">
        <v>0</v>
      </c>
      <c r="U122" s="110">
        <v>0</v>
      </c>
      <c r="V122" s="113">
        <v>10</v>
      </c>
      <c r="W122" s="110">
        <v>1690</v>
      </c>
      <c r="X122" s="113">
        <v>0</v>
      </c>
      <c r="Y122" s="110">
        <v>0</v>
      </c>
      <c r="Z122" s="113">
        <v>0</v>
      </c>
      <c r="AA122" s="110">
        <v>0</v>
      </c>
      <c r="AB122" s="113">
        <v>0</v>
      </c>
      <c r="AC122" s="110">
        <v>0</v>
      </c>
      <c r="AD122" s="88"/>
    </row>
    <row r="123" spans="1:30" s="81" customFormat="1" ht="12.75" customHeight="1" x14ac:dyDescent="0.2">
      <c r="A123" s="82"/>
      <c r="B123" s="105" t="s">
        <v>264</v>
      </c>
      <c r="C123" s="106">
        <v>1</v>
      </c>
      <c r="D123" s="85" t="s">
        <v>35</v>
      </c>
      <c r="E123" s="109">
        <f>+G123+I123+K123+M123+O123+Q123+S123+U123+W123+Y123+AA123+AC123</f>
        <v>10862</v>
      </c>
      <c r="F123" s="113">
        <v>1</v>
      </c>
      <c r="G123" s="110">
        <v>10862</v>
      </c>
      <c r="H123" s="113">
        <v>0</v>
      </c>
      <c r="I123" s="110">
        <v>0</v>
      </c>
      <c r="J123" s="113">
        <v>0</v>
      </c>
      <c r="K123" s="110">
        <v>0</v>
      </c>
      <c r="L123" s="113">
        <v>0</v>
      </c>
      <c r="M123" s="110">
        <v>0</v>
      </c>
      <c r="N123" s="113">
        <v>0</v>
      </c>
      <c r="O123" s="110">
        <v>0</v>
      </c>
      <c r="P123" s="113">
        <v>0</v>
      </c>
      <c r="Q123" s="110">
        <v>0</v>
      </c>
      <c r="R123" s="113">
        <v>0</v>
      </c>
      <c r="S123" s="110">
        <v>0</v>
      </c>
      <c r="T123" s="113">
        <v>0</v>
      </c>
      <c r="U123" s="110">
        <v>0</v>
      </c>
      <c r="V123" s="113">
        <v>0</v>
      </c>
      <c r="W123" s="110">
        <v>0</v>
      </c>
      <c r="X123" s="113">
        <v>0</v>
      </c>
      <c r="Y123" s="110">
        <v>0</v>
      </c>
      <c r="Z123" s="113">
        <v>0</v>
      </c>
      <c r="AA123" s="110">
        <v>0</v>
      </c>
      <c r="AB123" s="113">
        <v>0</v>
      </c>
      <c r="AC123" s="110">
        <v>0</v>
      </c>
      <c r="AD123" s="88"/>
    </row>
    <row r="124" spans="1:30" s="81" customFormat="1" ht="12.75" customHeight="1" x14ac:dyDescent="0.2">
      <c r="A124" s="82">
        <v>247</v>
      </c>
      <c r="B124" s="83" t="s">
        <v>265</v>
      </c>
      <c r="C124" s="106"/>
      <c r="D124" s="91"/>
      <c r="E124" s="43">
        <f>SUM(E125:E131)</f>
        <v>38054</v>
      </c>
      <c r="F124" s="93" t="s">
        <v>49</v>
      </c>
      <c r="G124" s="43">
        <f>SUM(G125:G131)</f>
        <v>3464</v>
      </c>
      <c r="H124" s="94"/>
      <c r="I124" s="43">
        <f>SUM(I125:I131)</f>
        <v>12002</v>
      </c>
      <c r="J124" s="94"/>
      <c r="K124" s="43">
        <f>SUM(K125:K131)</f>
        <v>3328</v>
      </c>
      <c r="L124" s="94"/>
      <c r="M124" s="43">
        <f>SUM(M125:M131)</f>
        <v>7872</v>
      </c>
      <c r="N124" s="94"/>
      <c r="O124" s="43">
        <f>SUM(O125:O131)</f>
        <v>900</v>
      </c>
      <c r="P124" s="94"/>
      <c r="Q124" s="43">
        <f>SUM(Q125:Q131)</f>
        <v>1618</v>
      </c>
      <c r="R124" s="94"/>
      <c r="S124" s="43">
        <f>SUM(S125:S131)</f>
        <v>5128</v>
      </c>
      <c r="T124" s="94"/>
      <c r="U124" s="43">
        <f>SUM(U125:U131)</f>
        <v>1376</v>
      </c>
      <c r="V124" s="94"/>
      <c r="W124" s="43">
        <f>SUM(W125:W131)</f>
        <v>1388</v>
      </c>
      <c r="X124" s="94"/>
      <c r="Y124" s="43">
        <f>SUM(Y125:Y131)</f>
        <v>0</v>
      </c>
      <c r="Z124" s="94"/>
      <c r="AA124" s="43">
        <f>SUM(AA125:AA131)</f>
        <v>978</v>
      </c>
      <c r="AB124" s="94"/>
      <c r="AC124" s="43">
        <f>SUM(AC125:AC131)</f>
        <v>0</v>
      </c>
      <c r="AD124" s="88"/>
    </row>
    <row r="125" spans="1:30" s="81" customFormat="1" ht="12.75" customHeight="1" x14ac:dyDescent="0.2">
      <c r="A125" s="82"/>
      <c r="B125" s="77" t="s">
        <v>266</v>
      </c>
      <c r="C125" s="84">
        <v>3</v>
      </c>
      <c r="D125" s="85" t="s">
        <v>34</v>
      </c>
      <c r="E125" s="107">
        <f t="shared" ref="E125:E130" si="11">SUM(G125,I125,K125,M125,O125,Q125,S125,U125,W125,Y125,AA125,AC125)</f>
        <v>1650</v>
      </c>
      <c r="F125" s="113">
        <v>1</v>
      </c>
      <c r="G125" s="108">
        <v>550</v>
      </c>
      <c r="H125" s="86">
        <v>0</v>
      </c>
      <c r="I125" s="110">
        <v>0</v>
      </c>
      <c r="J125" s="113">
        <v>0</v>
      </c>
      <c r="K125" s="108">
        <v>0</v>
      </c>
      <c r="L125" s="86">
        <v>1</v>
      </c>
      <c r="M125" s="110">
        <v>550</v>
      </c>
      <c r="N125" s="113">
        <v>0</v>
      </c>
      <c r="O125" s="108">
        <v>0</v>
      </c>
      <c r="P125" s="113">
        <v>0</v>
      </c>
      <c r="Q125" s="108">
        <v>0</v>
      </c>
      <c r="R125" s="113">
        <v>1</v>
      </c>
      <c r="S125" s="108">
        <v>550</v>
      </c>
      <c r="T125" s="86">
        <v>0</v>
      </c>
      <c r="U125" s="110">
        <v>0</v>
      </c>
      <c r="V125" s="113">
        <v>0</v>
      </c>
      <c r="W125" s="108">
        <v>0</v>
      </c>
      <c r="X125" s="113">
        <v>0</v>
      </c>
      <c r="Y125" s="108">
        <v>0</v>
      </c>
      <c r="Z125" s="113">
        <v>0</v>
      </c>
      <c r="AA125" s="108">
        <v>0</v>
      </c>
      <c r="AB125" s="113">
        <v>0</v>
      </c>
      <c r="AC125" s="108">
        <v>0</v>
      </c>
      <c r="AD125" s="88"/>
    </row>
    <row r="126" spans="1:30" s="81" customFormat="1" ht="12.75" customHeight="1" x14ac:dyDescent="0.2">
      <c r="A126" s="82"/>
      <c r="B126" s="77" t="s">
        <v>267</v>
      </c>
      <c r="C126" s="84">
        <v>60</v>
      </c>
      <c r="D126" s="85" t="s">
        <v>35</v>
      </c>
      <c r="E126" s="107">
        <f t="shared" si="11"/>
        <v>5868</v>
      </c>
      <c r="F126" s="113">
        <v>10</v>
      </c>
      <c r="G126" s="108">
        <v>978</v>
      </c>
      <c r="H126" s="86">
        <v>0</v>
      </c>
      <c r="I126" s="110">
        <v>0</v>
      </c>
      <c r="J126" s="113">
        <v>0</v>
      </c>
      <c r="K126" s="108">
        <v>0</v>
      </c>
      <c r="L126" s="86">
        <v>10</v>
      </c>
      <c r="M126" s="110">
        <v>978</v>
      </c>
      <c r="N126" s="113">
        <v>0</v>
      </c>
      <c r="O126" s="108">
        <v>0</v>
      </c>
      <c r="P126" s="113">
        <v>10</v>
      </c>
      <c r="Q126" s="108">
        <v>978</v>
      </c>
      <c r="R126" s="113">
        <v>10</v>
      </c>
      <c r="S126" s="108">
        <v>978</v>
      </c>
      <c r="T126" s="86">
        <v>0</v>
      </c>
      <c r="U126" s="110">
        <v>0</v>
      </c>
      <c r="V126" s="113">
        <v>10</v>
      </c>
      <c r="W126" s="108">
        <v>978</v>
      </c>
      <c r="X126" s="113">
        <v>0</v>
      </c>
      <c r="Y126" s="108">
        <v>0</v>
      </c>
      <c r="Z126" s="113">
        <v>10</v>
      </c>
      <c r="AA126" s="108">
        <v>978</v>
      </c>
      <c r="AB126" s="113">
        <v>0</v>
      </c>
      <c r="AC126" s="108">
        <v>0</v>
      </c>
      <c r="AD126" s="88"/>
    </row>
    <row r="127" spans="1:30" s="81" customFormat="1" ht="12.75" customHeight="1" x14ac:dyDescent="0.2">
      <c r="A127" s="82"/>
      <c r="B127" s="77" t="s">
        <v>268</v>
      </c>
      <c r="C127" s="84">
        <v>60</v>
      </c>
      <c r="D127" s="85" t="s">
        <v>35</v>
      </c>
      <c r="E127" s="107">
        <f t="shared" si="11"/>
        <v>2940</v>
      </c>
      <c r="F127" s="113">
        <v>10</v>
      </c>
      <c r="G127" s="108">
        <v>490</v>
      </c>
      <c r="H127" s="86">
        <v>0</v>
      </c>
      <c r="I127" s="110">
        <v>0</v>
      </c>
      <c r="J127" s="113">
        <v>20</v>
      </c>
      <c r="K127" s="108">
        <v>980</v>
      </c>
      <c r="L127" s="113">
        <v>0</v>
      </c>
      <c r="M127" s="108">
        <v>0</v>
      </c>
      <c r="N127" s="113">
        <v>10</v>
      </c>
      <c r="O127" s="108">
        <v>490</v>
      </c>
      <c r="P127" s="113">
        <v>0</v>
      </c>
      <c r="Q127" s="108">
        <v>0</v>
      </c>
      <c r="R127" s="113">
        <v>0</v>
      </c>
      <c r="S127" s="108">
        <v>0</v>
      </c>
      <c r="T127" s="113">
        <v>20</v>
      </c>
      <c r="U127" s="108">
        <v>980</v>
      </c>
      <c r="V127" s="113">
        <v>0</v>
      </c>
      <c r="W127" s="108">
        <v>0</v>
      </c>
      <c r="X127" s="113">
        <v>0</v>
      </c>
      <c r="Y127" s="108">
        <v>0</v>
      </c>
      <c r="Z127" s="113">
        <v>0</v>
      </c>
      <c r="AA127" s="108">
        <v>0</v>
      </c>
      <c r="AB127" s="113">
        <v>0</v>
      </c>
      <c r="AC127" s="108">
        <v>0</v>
      </c>
      <c r="AD127" s="88"/>
    </row>
    <row r="128" spans="1:30" s="81" customFormat="1" ht="12.75" customHeight="1" x14ac:dyDescent="0.2">
      <c r="A128" s="82"/>
      <c r="B128" s="78" t="s">
        <v>269</v>
      </c>
      <c r="C128" s="84">
        <v>30</v>
      </c>
      <c r="D128" s="85" t="s">
        <v>35</v>
      </c>
      <c r="E128" s="107">
        <f t="shared" si="11"/>
        <v>1230</v>
      </c>
      <c r="F128" s="113">
        <v>10</v>
      </c>
      <c r="G128" s="108">
        <v>410</v>
      </c>
      <c r="H128" s="86">
        <v>0</v>
      </c>
      <c r="I128" s="110">
        <v>0</v>
      </c>
      <c r="J128" s="113">
        <v>0</v>
      </c>
      <c r="K128" s="108">
        <v>0</v>
      </c>
      <c r="L128" s="86">
        <v>0</v>
      </c>
      <c r="M128" s="110">
        <v>0</v>
      </c>
      <c r="N128" s="113">
        <v>10</v>
      </c>
      <c r="O128" s="108">
        <v>410</v>
      </c>
      <c r="P128" s="113">
        <v>0</v>
      </c>
      <c r="Q128" s="108">
        <v>0</v>
      </c>
      <c r="R128" s="113">
        <v>0</v>
      </c>
      <c r="S128" s="108">
        <v>0</v>
      </c>
      <c r="T128" s="86">
        <v>0</v>
      </c>
      <c r="U128" s="110">
        <v>0</v>
      </c>
      <c r="V128" s="113">
        <v>10</v>
      </c>
      <c r="W128" s="108">
        <v>410</v>
      </c>
      <c r="X128" s="113">
        <v>0</v>
      </c>
      <c r="Y128" s="108">
        <v>0</v>
      </c>
      <c r="Z128" s="113">
        <v>0</v>
      </c>
      <c r="AA128" s="108">
        <v>0</v>
      </c>
      <c r="AB128" s="113">
        <v>0</v>
      </c>
      <c r="AC128" s="108">
        <v>0</v>
      </c>
      <c r="AD128" s="88"/>
    </row>
    <row r="129" spans="1:30" s="81" customFormat="1" ht="12.75" customHeight="1" x14ac:dyDescent="0.2">
      <c r="A129" s="82"/>
      <c r="B129" s="77" t="s">
        <v>270</v>
      </c>
      <c r="C129" s="84">
        <v>6</v>
      </c>
      <c r="D129" s="85" t="s">
        <v>35</v>
      </c>
      <c r="E129" s="107">
        <f t="shared" si="11"/>
        <v>7044</v>
      </c>
      <c r="F129" s="113">
        <v>0</v>
      </c>
      <c r="G129" s="108">
        <v>0</v>
      </c>
      <c r="H129" s="113">
        <v>2</v>
      </c>
      <c r="I129" s="108">
        <v>2348</v>
      </c>
      <c r="J129" s="113">
        <v>2</v>
      </c>
      <c r="K129" s="108">
        <v>2348</v>
      </c>
      <c r="L129" s="113">
        <v>2</v>
      </c>
      <c r="M129" s="108">
        <v>2348</v>
      </c>
      <c r="N129" s="113">
        <v>0</v>
      </c>
      <c r="O129" s="108">
        <v>0</v>
      </c>
      <c r="P129" s="113">
        <v>0</v>
      </c>
      <c r="Q129" s="108">
        <v>0</v>
      </c>
      <c r="R129" s="113">
        <v>0</v>
      </c>
      <c r="S129" s="108">
        <v>0</v>
      </c>
      <c r="T129" s="113">
        <v>0</v>
      </c>
      <c r="U129" s="108">
        <v>0</v>
      </c>
      <c r="V129" s="113">
        <v>0</v>
      </c>
      <c r="W129" s="108">
        <v>0</v>
      </c>
      <c r="X129" s="113">
        <v>0</v>
      </c>
      <c r="Y129" s="108">
        <v>0</v>
      </c>
      <c r="Z129" s="113">
        <v>0</v>
      </c>
      <c r="AA129" s="108">
        <v>0</v>
      </c>
      <c r="AB129" s="113">
        <v>0</v>
      </c>
      <c r="AC129" s="108">
        <v>0</v>
      </c>
      <c r="AD129" s="88"/>
    </row>
    <row r="130" spans="1:30" s="81" customFormat="1" ht="12.75" customHeight="1" x14ac:dyDescent="0.2">
      <c r="A130" s="82"/>
      <c r="B130" s="77" t="s">
        <v>271</v>
      </c>
      <c r="C130" s="84">
        <v>2</v>
      </c>
      <c r="D130" s="85" t="s">
        <v>35</v>
      </c>
      <c r="E130" s="107">
        <f t="shared" si="11"/>
        <v>5214</v>
      </c>
      <c r="F130" s="113">
        <v>0</v>
      </c>
      <c r="G130" s="108">
        <v>0</v>
      </c>
      <c r="H130" s="113">
        <v>2</v>
      </c>
      <c r="I130" s="108">
        <v>5214</v>
      </c>
      <c r="J130" s="113">
        <v>0</v>
      </c>
      <c r="K130" s="108">
        <v>0</v>
      </c>
      <c r="L130" s="113">
        <v>0</v>
      </c>
      <c r="M130" s="108">
        <v>0</v>
      </c>
      <c r="N130" s="113">
        <v>0</v>
      </c>
      <c r="O130" s="108">
        <v>0</v>
      </c>
      <c r="P130" s="113">
        <v>0</v>
      </c>
      <c r="Q130" s="108">
        <v>0</v>
      </c>
      <c r="R130" s="113">
        <v>0</v>
      </c>
      <c r="S130" s="108">
        <v>0</v>
      </c>
      <c r="T130" s="113">
        <v>0</v>
      </c>
      <c r="U130" s="108">
        <v>0</v>
      </c>
      <c r="V130" s="113">
        <v>0</v>
      </c>
      <c r="W130" s="108">
        <v>0</v>
      </c>
      <c r="X130" s="113">
        <v>0</v>
      </c>
      <c r="Y130" s="108">
        <v>0</v>
      </c>
      <c r="Z130" s="113">
        <v>0</v>
      </c>
      <c r="AA130" s="108">
        <v>0</v>
      </c>
      <c r="AB130" s="113">
        <v>0</v>
      </c>
      <c r="AC130" s="108">
        <v>0</v>
      </c>
      <c r="AD130" s="88"/>
    </row>
    <row r="131" spans="1:30" s="81" customFormat="1" ht="15" customHeight="1" x14ac:dyDescent="0.2">
      <c r="A131" s="82">
        <v>248</v>
      </c>
      <c r="B131" s="83" t="s">
        <v>60</v>
      </c>
      <c r="C131" s="106"/>
      <c r="D131" s="91"/>
      <c r="E131" s="43">
        <f>SUM(E132:E135)</f>
        <v>14108</v>
      </c>
      <c r="F131" s="93" t="s">
        <v>49</v>
      </c>
      <c r="G131" s="43">
        <f>SUM(G132:G135)</f>
        <v>1036</v>
      </c>
      <c r="H131" s="94"/>
      <c r="I131" s="43">
        <f>SUM(I132:I135)</f>
        <v>4440</v>
      </c>
      <c r="J131" s="94"/>
      <c r="K131" s="43">
        <f>SUM(K132:K135)</f>
        <v>0</v>
      </c>
      <c r="L131" s="94"/>
      <c r="M131" s="43">
        <f>SUM(M132:M135)</f>
        <v>3996</v>
      </c>
      <c r="N131" s="94"/>
      <c r="O131" s="43">
        <f>SUM(O132:O135)</f>
        <v>0</v>
      </c>
      <c r="P131" s="94"/>
      <c r="Q131" s="43">
        <f>SUM(Q132:Q135)</f>
        <v>640</v>
      </c>
      <c r="R131" s="94"/>
      <c r="S131" s="43">
        <f>SUM(S132:S135)</f>
        <v>3600</v>
      </c>
      <c r="T131" s="94"/>
      <c r="U131" s="43">
        <f>SUM(U132:U135)</f>
        <v>396</v>
      </c>
      <c r="V131" s="94"/>
      <c r="W131" s="43">
        <f>SUM(W132:W135)</f>
        <v>0</v>
      </c>
      <c r="X131" s="94"/>
      <c r="Y131" s="43">
        <f>SUM(Y132:Y135)</f>
        <v>0</v>
      </c>
      <c r="Z131" s="94"/>
      <c r="AA131" s="43">
        <f>SUM(AA132:AA135)</f>
        <v>0</v>
      </c>
      <c r="AB131" s="94"/>
      <c r="AC131" s="43">
        <f>SUM(AC132:AC135)</f>
        <v>0</v>
      </c>
      <c r="AD131" s="88"/>
    </row>
    <row r="132" spans="1:30" s="81" customFormat="1" ht="12" customHeight="1" x14ac:dyDescent="0.2">
      <c r="A132" s="82"/>
      <c r="B132" s="105" t="s">
        <v>70</v>
      </c>
      <c r="C132" s="84">
        <v>3</v>
      </c>
      <c r="D132" s="85" t="s">
        <v>35</v>
      </c>
      <c r="E132" s="107">
        <f t="shared" si="8"/>
        <v>3800</v>
      </c>
      <c r="F132" s="113">
        <v>0</v>
      </c>
      <c r="G132" s="108">
        <v>0</v>
      </c>
      <c r="H132" s="86">
        <v>3</v>
      </c>
      <c r="I132" s="110">
        <v>3800</v>
      </c>
      <c r="J132" s="113">
        <v>0</v>
      </c>
      <c r="K132" s="108">
        <v>0</v>
      </c>
      <c r="L132" s="86">
        <v>0</v>
      </c>
      <c r="M132" s="110">
        <v>0</v>
      </c>
      <c r="N132" s="113">
        <v>0</v>
      </c>
      <c r="O132" s="108">
        <v>0</v>
      </c>
      <c r="P132" s="113">
        <v>0</v>
      </c>
      <c r="Q132" s="108">
        <v>0</v>
      </c>
      <c r="R132" s="113">
        <v>0</v>
      </c>
      <c r="S132" s="108">
        <v>0</v>
      </c>
      <c r="T132" s="86">
        <v>0</v>
      </c>
      <c r="U132" s="110">
        <v>0</v>
      </c>
      <c r="V132" s="113">
        <v>0</v>
      </c>
      <c r="W132" s="108">
        <v>0</v>
      </c>
      <c r="X132" s="113">
        <v>0</v>
      </c>
      <c r="Y132" s="108">
        <v>0</v>
      </c>
      <c r="Z132" s="113">
        <v>0</v>
      </c>
      <c r="AA132" s="108">
        <v>0</v>
      </c>
      <c r="AB132" s="113">
        <v>0</v>
      </c>
      <c r="AC132" s="108">
        <v>0</v>
      </c>
      <c r="AD132" s="88"/>
    </row>
    <row r="133" spans="1:30" s="81" customFormat="1" ht="12" customHeight="1" x14ac:dyDescent="0.2">
      <c r="A133" s="82"/>
      <c r="B133" s="105" t="s">
        <v>193</v>
      </c>
      <c r="C133" s="84">
        <v>4</v>
      </c>
      <c r="D133" s="85" t="s">
        <v>35</v>
      </c>
      <c r="E133" s="107">
        <f t="shared" si="8"/>
        <v>7200</v>
      </c>
      <c r="F133" s="113">
        <v>0</v>
      </c>
      <c r="G133" s="108">
        <v>0</v>
      </c>
      <c r="H133" s="86">
        <v>0</v>
      </c>
      <c r="I133" s="110">
        <v>0</v>
      </c>
      <c r="J133" s="113">
        <v>0</v>
      </c>
      <c r="K133" s="108">
        <v>0</v>
      </c>
      <c r="L133" s="86">
        <v>2</v>
      </c>
      <c r="M133" s="110">
        <v>3600</v>
      </c>
      <c r="N133" s="113">
        <v>0</v>
      </c>
      <c r="O133" s="108">
        <v>0</v>
      </c>
      <c r="P133" s="113">
        <v>0</v>
      </c>
      <c r="Q133" s="108">
        <v>0</v>
      </c>
      <c r="R133" s="113">
        <v>2</v>
      </c>
      <c r="S133" s="108">
        <v>3600</v>
      </c>
      <c r="T133" s="86">
        <v>0</v>
      </c>
      <c r="U133" s="110">
        <v>0</v>
      </c>
      <c r="V133" s="113">
        <v>0</v>
      </c>
      <c r="W133" s="108">
        <v>0</v>
      </c>
      <c r="X133" s="113">
        <v>0</v>
      </c>
      <c r="Y133" s="108">
        <v>0</v>
      </c>
      <c r="Z133" s="113">
        <v>0</v>
      </c>
      <c r="AA133" s="108">
        <v>0</v>
      </c>
      <c r="AB133" s="113">
        <v>0</v>
      </c>
      <c r="AC133" s="108">
        <v>0</v>
      </c>
      <c r="AD133" s="88"/>
    </row>
    <row r="134" spans="1:30" s="81" customFormat="1" ht="12.75" x14ac:dyDescent="0.2">
      <c r="A134" s="82"/>
      <c r="B134" s="105" t="s">
        <v>75</v>
      </c>
      <c r="C134" s="84">
        <v>12</v>
      </c>
      <c r="D134" s="85" t="s">
        <v>35</v>
      </c>
      <c r="E134" s="107">
        <f t="shared" si="8"/>
        <v>1188</v>
      </c>
      <c r="F134" s="113">
        <v>4</v>
      </c>
      <c r="G134" s="108">
        <v>396</v>
      </c>
      <c r="H134" s="86">
        <v>0</v>
      </c>
      <c r="I134" s="110">
        <v>0</v>
      </c>
      <c r="J134" s="113">
        <v>0</v>
      </c>
      <c r="K134" s="108">
        <v>0</v>
      </c>
      <c r="L134" s="86">
        <v>4</v>
      </c>
      <c r="M134" s="110">
        <v>396</v>
      </c>
      <c r="N134" s="113">
        <v>0</v>
      </c>
      <c r="O134" s="108">
        <v>0</v>
      </c>
      <c r="P134" s="113">
        <v>0</v>
      </c>
      <c r="Q134" s="108">
        <v>0</v>
      </c>
      <c r="R134" s="113">
        <v>0</v>
      </c>
      <c r="S134" s="108">
        <v>0</v>
      </c>
      <c r="T134" s="86">
        <v>4</v>
      </c>
      <c r="U134" s="110">
        <v>396</v>
      </c>
      <c r="V134" s="113">
        <v>0</v>
      </c>
      <c r="W134" s="108">
        <v>0</v>
      </c>
      <c r="X134" s="113">
        <v>0</v>
      </c>
      <c r="Y134" s="108">
        <v>0</v>
      </c>
      <c r="Z134" s="113">
        <v>0</v>
      </c>
      <c r="AA134" s="108">
        <v>0</v>
      </c>
      <c r="AB134" s="113">
        <v>0</v>
      </c>
      <c r="AC134" s="108">
        <v>0</v>
      </c>
      <c r="AD134" s="88"/>
    </row>
    <row r="135" spans="1:30" s="81" customFormat="1" ht="11.25" customHeight="1" x14ac:dyDescent="0.2">
      <c r="A135" s="82"/>
      <c r="B135" s="105" t="s">
        <v>174</v>
      </c>
      <c r="C135" s="84">
        <v>30</v>
      </c>
      <c r="D135" s="85" t="s">
        <v>35</v>
      </c>
      <c r="E135" s="107">
        <f t="shared" si="8"/>
        <v>1920</v>
      </c>
      <c r="F135" s="113">
        <v>10</v>
      </c>
      <c r="G135" s="108">
        <v>640</v>
      </c>
      <c r="H135" s="113">
        <v>10</v>
      </c>
      <c r="I135" s="108">
        <v>640</v>
      </c>
      <c r="J135" s="113">
        <v>0</v>
      </c>
      <c r="K135" s="108">
        <v>0</v>
      </c>
      <c r="L135" s="113">
        <v>0</v>
      </c>
      <c r="M135" s="108">
        <v>0</v>
      </c>
      <c r="N135" s="113">
        <v>0</v>
      </c>
      <c r="O135" s="108">
        <v>0</v>
      </c>
      <c r="P135" s="113">
        <v>10</v>
      </c>
      <c r="Q135" s="108">
        <v>640</v>
      </c>
      <c r="R135" s="113">
        <v>0</v>
      </c>
      <c r="S135" s="108">
        <v>0</v>
      </c>
      <c r="T135" s="113">
        <v>0</v>
      </c>
      <c r="U135" s="108">
        <v>0</v>
      </c>
      <c r="V135" s="113">
        <v>0</v>
      </c>
      <c r="W135" s="108">
        <v>0</v>
      </c>
      <c r="X135" s="113">
        <v>0</v>
      </c>
      <c r="Y135" s="108">
        <v>0</v>
      </c>
      <c r="Z135" s="113">
        <v>0</v>
      </c>
      <c r="AA135" s="108">
        <v>0</v>
      </c>
      <c r="AB135" s="113">
        <v>0</v>
      </c>
      <c r="AC135" s="108">
        <v>0</v>
      </c>
      <c r="AD135" s="88"/>
    </row>
    <row r="136" spans="1:30" s="89" customFormat="1" ht="11.25" customHeight="1" x14ac:dyDescent="0.2">
      <c r="A136" s="82">
        <v>249</v>
      </c>
      <c r="B136" s="83" t="s">
        <v>272</v>
      </c>
      <c r="C136" s="90"/>
      <c r="D136" s="91"/>
      <c r="E136" s="92">
        <f>+E137+E138</f>
        <v>37800</v>
      </c>
      <c r="F136" s="93"/>
      <c r="G136" s="94">
        <f>+G137+G138</f>
        <v>5040</v>
      </c>
      <c r="H136" s="93"/>
      <c r="I136" s="94">
        <f>+I137+I138</f>
        <v>0</v>
      </c>
      <c r="J136" s="93"/>
      <c r="K136" s="94">
        <f>+K137+K138</f>
        <v>0</v>
      </c>
      <c r="L136" s="93"/>
      <c r="M136" s="94">
        <f>+M137+M138</f>
        <v>12600</v>
      </c>
      <c r="N136" s="93"/>
      <c r="O136" s="94">
        <f>+O137+O138</f>
        <v>7560</v>
      </c>
      <c r="P136" s="93"/>
      <c r="Q136" s="94">
        <f>+Q137+Q138</f>
        <v>7560</v>
      </c>
      <c r="R136" s="93"/>
      <c r="S136" s="94">
        <f>+S137+S138</f>
        <v>5040</v>
      </c>
      <c r="T136" s="93"/>
      <c r="U136" s="94">
        <f>+U137+U138</f>
        <v>0</v>
      </c>
      <c r="V136" s="93"/>
      <c r="W136" s="94">
        <f>+W137+W138</f>
        <v>0</v>
      </c>
      <c r="X136" s="93"/>
      <c r="Y136" s="94">
        <f>+Y137+Y138</f>
        <v>0</v>
      </c>
      <c r="Z136" s="93"/>
      <c r="AA136" s="94">
        <f>+AA137+AA138</f>
        <v>0</v>
      </c>
      <c r="AB136" s="93"/>
      <c r="AC136" s="94">
        <f>+AC137+AC138</f>
        <v>0</v>
      </c>
      <c r="AD136" s="95"/>
    </row>
    <row r="137" spans="1:30" s="81" customFormat="1" ht="11.25" customHeight="1" x14ac:dyDescent="0.2">
      <c r="A137" s="82"/>
      <c r="B137" s="105" t="s">
        <v>273</v>
      </c>
      <c r="C137" s="84">
        <v>10</v>
      </c>
      <c r="D137" s="85" t="s">
        <v>35</v>
      </c>
      <c r="E137" s="107">
        <f>+G137+I137+K137+M137+O137+S137+U137+W137+Y137+AA137+AC137</f>
        <v>15120</v>
      </c>
      <c r="F137" s="113">
        <v>3</v>
      </c>
      <c r="G137" s="108">
        <v>5040</v>
      </c>
      <c r="H137" s="113">
        <v>0</v>
      </c>
      <c r="I137" s="108">
        <v>0</v>
      </c>
      <c r="J137" s="113">
        <v>0</v>
      </c>
      <c r="K137" s="108">
        <v>0</v>
      </c>
      <c r="L137" s="113">
        <v>3</v>
      </c>
      <c r="M137" s="108">
        <v>5040</v>
      </c>
      <c r="N137" s="113">
        <v>0</v>
      </c>
      <c r="O137" s="108">
        <v>0</v>
      </c>
      <c r="P137" s="113">
        <v>0</v>
      </c>
      <c r="Q137" s="108">
        <v>0</v>
      </c>
      <c r="R137" s="113">
        <v>1</v>
      </c>
      <c r="S137" s="108">
        <v>5040</v>
      </c>
      <c r="T137" s="113">
        <v>0</v>
      </c>
      <c r="U137" s="108">
        <v>0</v>
      </c>
      <c r="V137" s="113">
        <v>0</v>
      </c>
      <c r="W137" s="108">
        <v>0</v>
      </c>
      <c r="X137" s="113">
        <v>0</v>
      </c>
      <c r="Y137" s="108">
        <v>0</v>
      </c>
      <c r="Z137" s="113">
        <v>0</v>
      </c>
      <c r="AA137" s="108">
        <v>0</v>
      </c>
      <c r="AB137" s="113">
        <v>0</v>
      </c>
      <c r="AC137" s="108">
        <v>0</v>
      </c>
      <c r="AD137" s="88"/>
    </row>
    <row r="138" spans="1:30" s="81" customFormat="1" ht="11.25" customHeight="1" x14ac:dyDescent="0.2">
      <c r="A138" s="82"/>
      <c r="B138" s="105" t="s">
        <v>274</v>
      </c>
      <c r="C138" s="84">
        <v>6</v>
      </c>
      <c r="D138" s="85" t="s">
        <v>35</v>
      </c>
      <c r="E138" s="107">
        <f>+G138+I138+K138+M138+O138+Q138+S138+U138+W138+Y138+AA138+AC138</f>
        <v>22680</v>
      </c>
      <c r="F138" s="113">
        <v>0</v>
      </c>
      <c r="G138" s="108">
        <v>0</v>
      </c>
      <c r="H138" s="113">
        <v>0</v>
      </c>
      <c r="I138" s="108">
        <v>0</v>
      </c>
      <c r="J138" s="113">
        <v>0</v>
      </c>
      <c r="K138" s="108">
        <v>0</v>
      </c>
      <c r="L138" s="113">
        <v>2</v>
      </c>
      <c r="M138" s="108">
        <v>7560</v>
      </c>
      <c r="N138" s="113">
        <v>2</v>
      </c>
      <c r="O138" s="108">
        <v>7560</v>
      </c>
      <c r="P138" s="113">
        <v>2</v>
      </c>
      <c r="Q138" s="108">
        <v>7560</v>
      </c>
      <c r="R138" s="113">
        <v>0</v>
      </c>
      <c r="S138" s="108">
        <v>0</v>
      </c>
      <c r="T138" s="113">
        <v>0</v>
      </c>
      <c r="U138" s="108">
        <v>0</v>
      </c>
      <c r="V138" s="113">
        <v>0</v>
      </c>
      <c r="W138" s="108">
        <v>0</v>
      </c>
      <c r="X138" s="113">
        <v>0</v>
      </c>
      <c r="Y138" s="108">
        <v>0</v>
      </c>
      <c r="Z138" s="113">
        <v>0</v>
      </c>
      <c r="AA138" s="108">
        <v>0</v>
      </c>
      <c r="AB138" s="113">
        <v>0</v>
      </c>
      <c r="AC138" s="108">
        <v>0</v>
      </c>
      <c r="AD138" s="88"/>
    </row>
    <row r="139" spans="1:30" s="81" customFormat="1" ht="24" x14ac:dyDescent="0.2">
      <c r="A139" s="91">
        <v>2500</v>
      </c>
      <c r="B139" s="83" t="s">
        <v>61</v>
      </c>
      <c r="C139" s="84"/>
      <c r="D139" s="91"/>
      <c r="E139" s="43">
        <f>+E140+E142</f>
        <v>39573.870000000003</v>
      </c>
      <c r="F139" s="90"/>
      <c r="G139" s="43">
        <f>+G140+G142</f>
        <v>2318</v>
      </c>
      <c r="H139" s="90" t="s">
        <v>49</v>
      </c>
      <c r="I139" s="43">
        <f>+I140+I142</f>
        <v>368</v>
      </c>
      <c r="J139" s="90" t="s">
        <v>49</v>
      </c>
      <c r="K139" s="43">
        <f>+K140+K142</f>
        <v>10137.290000000001</v>
      </c>
      <c r="L139" s="90" t="s">
        <v>49</v>
      </c>
      <c r="M139" s="43">
        <f>+M140+M142</f>
        <v>2318</v>
      </c>
      <c r="N139" s="90" t="s">
        <v>49</v>
      </c>
      <c r="O139" s="43">
        <f>+O140+O142</f>
        <v>368</v>
      </c>
      <c r="P139" s="90" t="s">
        <v>49</v>
      </c>
      <c r="Q139" s="43">
        <f>+Q140+Q142</f>
        <v>10137.290000000001</v>
      </c>
      <c r="R139" s="90" t="s">
        <v>49</v>
      </c>
      <c r="S139" s="43">
        <f>+S140+S142</f>
        <v>368</v>
      </c>
      <c r="T139" s="90" t="s">
        <v>49</v>
      </c>
      <c r="U139" s="43">
        <f>+U140+U142</f>
        <v>2318</v>
      </c>
      <c r="V139" s="90" t="s">
        <v>49</v>
      </c>
      <c r="W139" s="43">
        <f>+W140+W142</f>
        <v>368</v>
      </c>
      <c r="X139" s="90" t="s">
        <v>49</v>
      </c>
      <c r="Y139" s="43">
        <f>+Y140+Y142</f>
        <v>10137.290000000001</v>
      </c>
      <c r="Z139" s="90" t="s">
        <v>49</v>
      </c>
      <c r="AA139" s="43">
        <f>+AA140+AA142</f>
        <v>368</v>
      </c>
      <c r="AB139" s="90" t="s">
        <v>49</v>
      </c>
      <c r="AC139" s="43">
        <f>+AC140+AC142</f>
        <v>368</v>
      </c>
      <c r="AD139" s="88"/>
    </row>
    <row r="140" spans="1:30" ht="24" x14ac:dyDescent="0.2">
      <c r="A140" s="23">
        <v>252</v>
      </c>
      <c r="B140" s="70" t="s">
        <v>335</v>
      </c>
      <c r="C140" s="26"/>
      <c r="D140" s="18"/>
      <c r="E140" s="24">
        <f>+E141</f>
        <v>29307.870000000003</v>
      </c>
      <c r="F140" s="34" t="s">
        <v>49</v>
      </c>
      <c r="G140" s="24">
        <f>+G141</f>
        <v>0</v>
      </c>
      <c r="H140" s="25"/>
      <c r="I140" s="24">
        <f>+I141</f>
        <v>0</v>
      </c>
      <c r="J140" s="25"/>
      <c r="K140" s="24">
        <f>+K141</f>
        <v>9769.2900000000009</v>
      </c>
      <c r="L140" s="25"/>
      <c r="M140" s="24">
        <f>+M141</f>
        <v>0</v>
      </c>
      <c r="N140" s="25"/>
      <c r="O140" s="24">
        <f>+O141</f>
        <v>0</v>
      </c>
      <c r="P140" s="25"/>
      <c r="Q140" s="24">
        <f>+Q141</f>
        <v>9769.2900000000009</v>
      </c>
      <c r="R140" s="25"/>
      <c r="S140" s="24">
        <f>+S141</f>
        <v>0</v>
      </c>
      <c r="T140" s="25"/>
      <c r="U140" s="24">
        <f>+U141</f>
        <v>0</v>
      </c>
      <c r="V140" s="25"/>
      <c r="W140" s="24">
        <f>+W141</f>
        <v>0</v>
      </c>
      <c r="X140" s="25"/>
      <c r="Y140" s="24">
        <f>+Y141</f>
        <v>9769.2900000000009</v>
      </c>
      <c r="Z140" s="25"/>
      <c r="AA140" s="24">
        <f>+AA141</f>
        <v>0</v>
      </c>
      <c r="AB140" s="25"/>
      <c r="AC140" s="24">
        <f>+AC141</f>
        <v>0</v>
      </c>
      <c r="AD140" s="17"/>
    </row>
    <row r="141" spans="1:30" s="81" customFormat="1" ht="12.75" x14ac:dyDescent="0.2">
      <c r="A141" s="85"/>
      <c r="B141" s="78" t="s">
        <v>336</v>
      </c>
      <c r="C141" s="106">
        <v>9</v>
      </c>
      <c r="D141" s="115" t="s">
        <v>34</v>
      </c>
      <c r="E141" s="107">
        <f>+G141+I141+K141+M141+O141+Q141+S141+U141+W141+Y141+AA141+AC141</f>
        <v>29307.870000000003</v>
      </c>
      <c r="F141" s="106">
        <v>0</v>
      </c>
      <c r="G141" s="107">
        <v>0</v>
      </c>
      <c r="H141" s="106">
        <v>0</v>
      </c>
      <c r="I141" s="107">
        <v>0</v>
      </c>
      <c r="J141" s="106">
        <v>3</v>
      </c>
      <c r="K141" s="107">
        <v>9769.2900000000009</v>
      </c>
      <c r="L141" s="106">
        <v>0</v>
      </c>
      <c r="M141" s="107">
        <v>0</v>
      </c>
      <c r="N141" s="106">
        <v>0</v>
      </c>
      <c r="O141" s="107">
        <v>0</v>
      </c>
      <c r="P141" s="106">
        <v>3</v>
      </c>
      <c r="Q141" s="107">
        <v>9769.2900000000009</v>
      </c>
      <c r="R141" s="106">
        <v>0</v>
      </c>
      <c r="S141" s="107">
        <v>0</v>
      </c>
      <c r="T141" s="106">
        <v>0</v>
      </c>
      <c r="U141" s="107">
        <v>0</v>
      </c>
      <c r="V141" s="106">
        <v>0</v>
      </c>
      <c r="W141" s="107">
        <v>0</v>
      </c>
      <c r="X141" s="106">
        <v>3</v>
      </c>
      <c r="Y141" s="107">
        <v>9769.2900000000009</v>
      </c>
      <c r="Z141" s="106">
        <v>0</v>
      </c>
      <c r="AA141" s="107">
        <v>0</v>
      </c>
      <c r="AB141" s="106">
        <v>0</v>
      </c>
      <c r="AC141" s="107">
        <v>0</v>
      </c>
      <c r="AD141" s="88"/>
    </row>
    <row r="142" spans="1:30" s="81" customFormat="1" ht="24" x14ac:dyDescent="0.2">
      <c r="A142" s="82">
        <v>256</v>
      </c>
      <c r="B142" s="83" t="s">
        <v>334</v>
      </c>
      <c r="C142" s="106"/>
      <c r="D142" s="91"/>
      <c r="E142" s="43">
        <f>+E143+E144</f>
        <v>10266</v>
      </c>
      <c r="F142" s="93" t="s">
        <v>49</v>
      </c>
      <c r="G142" s="43">
        <f>+G143+G144</f>
        <v>2318</v>
      </c>
      <c r="H142" s="94"/>
      <c r="I142" s="43">
        <f>+I143+I144</f>
        <v>368</v>
      </c>
      <c r="J142" s="94"/>
      <c r="K142" s="43">
        <f>+K143+K144</f>
        <v>368</v>
      </c>
      <c r="L142" s="94"/>
      <c r="M142" s="43">
        <f>+M143+M144</f>
        <v>2318</v>
      </c>
      <c r="N142" s="94"/>
      <c r="O142" s="43">
        <f>+O143+O144</f>
        <v>368</v>
      </c>
      <c r="P142" s="94"/>
      <c r="Q142" s="43">
        <f>+Q143+Q144</f>
        <v>368</v>
      </c>
      <c r="R142" s="94"/>
      <c r="S142" s="43">
        <f>+S143+S144</f>
        <v>368</v>
      </c>
      <c r="T142" s="94"/>
      <c r="U142" s="43">
        <f>+U143+U144</f>
        <v>2318</v>
      </c>
      <c r="V142" s="94"/>
      <c r="W142" s="43">
        <f>+W143+W144</f>
        <v>368</v>
      </c>
      <c r="X142" s="94"/>
      <c r="Y142" s="43">
        <f>+Y143+Y144</f>
        <v>368</v>
      </c>
      <c r="Z142" s="94"/>
      <c r="AA142" s="43">
        <f>+AA143+AA144</f>
        <v>368</v>
      </c>
      <c r="AB142" s="94"/>
      <c r="AC142" s="43">
        <f>+AC143+AC144</f>
        <v>368</v>
      </c>
      <c r="AD142" s="88"/>
    </row>
    <row r="143" spans="1:30" s="103" customFormat="1" ht="15" customHeight="1" x14ac:dyDescent="0.2">
      <c r="A143" s="85"/>
      <c r="B143" s="78" t="s">
        <v>275</v>
      </c>
      <c r="C143" s="106">
        <v>24</v>
      </c>
      <c r="D143" s="115" t="s">
        <v>34</v>
      </c>
      <c r="E143" s="107">
        <f>+G143+I143+K143+M143+O143+Q143+S143+U143+W143+Y143+AA143+AC143</f>
        <v>4416</v>
      </c>
      <c r="F143" s="106">
        <v>2</v>
      </c>
      <c r="G143" s="107">
        <v>368</v>
      </c>
      <c r="H143" s="106">
        <v>2</v>
      </c>
      <c r="I143" s="107">
        <v>368</v>
      </c>
      <c r="J143" s="106">
        <v>2</v>
      </c>
      <c r="K143" s="107">
        <v>368</v>
      </c>
      <c r="L143" s="106">
        <v>2</v>
      </c>
      <c r="M143" s="107">
        <v>368</v>
      </c>
      <c r="N143" s="106">
        <v>2</v>
      </c>
      <c r="O143" s="107">
        <v>368</v>
      </c>
      <c r="P143" s="106">
        <v>2</v>
      </c>
      <c r="Q143" s="107">
        <v>368</v>
      </c>
      <c r="R143" s="106">
        <v>2</v>
      </c>
      <c r="S143" s="107">
        <v>368</v>
      </c>
      <c r="T143" s="106">
        <v>2</v>
      </c>
      <c r="U143" s="107">
        <v>368</v>
      </c>
      <c r="V143" s="106">
        <v>2</v>
      </c>
      <c r="W143" s="107">
        <v>368</v>
      </c>
      <c r="X143" s="106">
        <v>2</v>
      </c>
      <c r="Y143" s="107">
        <v>368</v>
      </c>
      <c r="Z143" s="106">
        <v>2</v>
      </c>
      <c r="AA143" s="107">
        <v>368</v>
      </c>
      <c r="AB143" s="106">
        <v>2</v>
      </c>
      <c r="AC143" s="107">
        <v>368</v>
      </c>
      <c r="AD143" s="124"/>
    </row>
    <row r="144" spans="1:30" s="81" customFormat="1" ht="13.5" customHeight="1" x14ac:dyDescent="0.2">
      <c r="A144" s="82"/>
      <c r="B144" s="78" t="s">
        <v>276</v>
      </c>
      <c r="C144" s="106">
        <v>30</v>
      </c>
      <c r="D144" s="115" t="s">
        <v>34</v>
      </c>
      <c r="E144" s="107">
        <f t="shared" ref="E144" si="12">SUM(G144,I144,K144,M144,O144,Q144,S144,U144,W144,Y144,AA144,AC144)</f>
        <v>5850</v>
      </c>
      <c r="F144" s="113">
        <v>10</v>
      </c>
      <c r="G144" s="108">
        <v>1950</v>
      </c>
      <c r="H144" s="113">
        <v>0</v>
      </c>
      <c r="I144" s="108">
        <v>0</v>
      </c>
      <c r="J144" s="113">
        <v>0</v>
      </c>
      <c r="K144" s="108">
        <v>0</v>
      </c>
      <c r="L144" s="113">
        <v>10</v>
      </c>
      <c r="M144" s="108">
        <v>1950</v>
      </c>
      <c r="N144" s="113">
        <v>0</v>
      </c>
      <c r="O144" s="108">
        <v>0</v>
      </c>
      <c r="P144" s="113">
        <v>0</v>
      </c>
      <c r="Q144" s="108">
        <v>0</v>
      </c>
      <c r="R144" s="113">
        <v>0</v>
      </c>
      <c r="S144" s="108">
        <v>0</v>
      </c>
      <c r="T144" s="113">
        <v>10</v>
      </c>
      <c r="U144" s="108">
        <v>1950</v>
      </c>
      <c r="V144" s="113">
        <v>0</v>
      </c>
      <c r="W144" s="108">
        <v>0</v>
      </c>
      <c r="X144" s="113">
        <v>0</v>
      </c>
      <c r="Y144" s="108">
        <v>0</v>
      </c>
      <c r="Z144" s="113">
        <v>0</v>
      </c>
      <c r="AA144" s="108">
        <v>0</v>
      </c>
      <c r="AB144" s="113">
        <v>0</v>
      </c>
      <c r="AC144" s="108">
        <v>0</v>
      </c>
      <c r="AD144" s="88"/>
    </row>
    <row r="145" spans="1:30" ht="15" customHeight="1" x14ac:dyDescent="0.2">
      <c r="A145" s="18">
        <v>2600</v>
      </c>
      <c r="B145" s="19" t="s">
        <v>62</v>
      </c>
      <c r="C145" s="31"/>
      <c r="D145" s="18"/>
      <c r="E145" s="38">
        <f>SUM(E146)</f>
        <v>1212720</v>
      </c>
      <c r="F145" s="36"/>
      <c r="G145" s="38">
        <f>SUM(G146)</f>
        <v>95560</v>
      </c>
      <c r="H145" s="36" t="s">
        <v>49</v>
      </c>
      <c r="I145" s="38">
        <f>SUM(I146)</f>
        <v>106560</v>
      </c>
      <c r="J145" s="36" t="s">
        <v>49</v>
      </c>
      <c r="K145" s="38">
        <f>SUM(K146)</f>
        <v>95560</v>
      </c>
      <c r="L145" s="36" t="s">
        <v>49</v>
      </c>
      <c r="M145" s="38">
        <f>SUM(M146)</f>
        <v>106560</v>
      </c>
      <c r="N145" s="36" t="s">
        <v>49</v>
      </c>
      <c r="O145" s="38">
        <f>SUM(O146)</f>
        <v>95560</v>
      </c>
      <c r="P145" s="36" t="s">
        <v>49</v>
      </c>
      <c r="Q145" s="38">
        <f>SUM(Q146)</f>
        <v>106560</v>
      </c>
      <c r="R145" s="36" t="s">
        <v>49</v>
      </c>
      <c r="S145" s="38">
        <f>SUM(S146)</f>
        <v>95560</v>
      </c>
      <c r="T145" s="36" t="s">
        <v>49</v>
      </c>
      <c r="U145" s="38">
        <f>SUM(U146)</f>
        <v>106560</v>
      </c>
      <c r="V145" s="36" t="s">
        <v>49</v>
      </c>
      <c r="W145" s="38">
        <f>SUM(W146)</f>
        <v>95560</v>
      </c>
      <c r="X145" s="36" t="s">
        <v>49</v>
      </c>
      <c r="Y145" s="38">
        <f>SUM(Y146)</f>
        <v>106560</v>
      </c>
      <c r="Z145" s="36" t="s">
        <v>49</v>
      </c>
      <c r="AA145" s="38">
        <f>SUM(AA146)</f>
        <v>95560</v>
      </c>
      <c r="AB145" s="36" t="s">
        <v>49</v>
      </c>
      <c r="AC145" s="38">
        <f>SUM(AC146)</f>
        <v>106560</v>
      </c>
      <c r="AD145" s="17"/>
    </row>
    <row r="146" spans="1:30" ht="14.25" customHeight="1" x14ac:dyDescent="0.2">
      <c r="A146" s="23">
        <v>261</v>
      </c>
      <c r="B146" s="19" t="s">
        <v>63</v>
      </c>
      <c r="C146" s="26"/>
      <c r="D146" s="18"/>
      <c r="E146" s="24">
        <f>SUM(E147:E149)</f>
        <v>1212720</v>
      </c>
      <c r="F146" s="34"/>
      <c r="G146" s="24">
        <f>SUM(G147:G149)</f>
        <v>95560</v>
      </c>
      <c r="H146" s="25"/>
      <c r="I146" s="24">
        <f>SUM(I147:I149)</f>
        <v>106560</v>
      </c>
      <c r="J146" s="25"/>
      <c r="K146" s="24">
        <f>SUM(K147:K149)</f>
        <v>95560</v>
      </c>
      <c r="L146" s="25"/>
      <c r="M146" s="24">
        <f>SUM(M147:M149)</f>
        <v>106560</v>
      </c>
      <c r="N146" s="25"/>
      <c r="O146" s="24">
        <f>SUM(O147:O149)</f>
        <v>95560</v>
      </c>
      <c r="P146" s="25"/>
      <c r="Q146" s="24">
        <f>SUM(Q147:Q149)</f>
        <v>106560</v>
      </c>
      <c r="R146" s="25"/>
      <c r="S146" s="24">
        <f>SUM(S147:S149)</f>
        <v>95560</v>
      </c>
      <c r="T146" s="25"/>
      <c r="U146" s="24">
        <f>SUM(U147:U149)</f>
        <v>106560</v>
      </c>
      <c r="V146" s="25"/>
      <c r="W146" s="24">
        <f>SUM(W147:W149)</f>
        <v>95560</v>
      </c>
      <c r="X146" s="25"/>
      <c r="Y146" s="24">
        <f>SUM(Y147:Y149)</f>
        <v>106560</v>
      </c>
      <c r="Z146" s="25"/>
      <c r="AA146" s="24">
        <f>SUM(AA147:AA149)</f>
        <v>95560</v>
      </c>
      <c r="AB146" s="25"/>
      <c r="AC146" s="24">
        <f>SUM(AC147:AC149)</f>
        <v>106560</v>
      </c>
      <c r="AD146" s="17"/>
    </row>
    <row r="147" spans="1:30" s="81" customFormat="1" ht="12" customHeight="1" x14ac:dyDescent="0.2">
      <c r="A147" s="110"/>
      <c r="B147" s="105" t="s">
        <v>64</v>
      </c>
      <c r="C147" s="84">
        <v>72</v>
      </c>
      <c r="D147" s="85" t="s">
        <v>148</v>
      </c>
      <c r="E147" s="109">
        <f>SUM(G147,I147,K147,M147,O147,Q147,S147,U147,W147,Y147,AA147,AC147)</f>
        <v>33120</v>
      </c>
      <c r="F147" s="86">
        <v>8</v>
      </c>
      <c r="G147" s="110">
        <v>2760</v>
      </c>
      <c r="H147" s="86">
        <v>8</v>
      </c>
      <c r="I147" s="110">
        <v>2760</v>
      </c>
      <c r="J147" s="86">
        <v>8</v>
      </c>
      <c r="K147" s="110">
        <v>2760</v>
      </c>
      <c r="L147" s="86">
        <v>8</v>
      </c>
      <c r="M147" s="110">
        <v>2760</v>
      </c>
      <c r="N147" s="86">
        <v>8</v>
      </c>
      <c r="O147" s="110">
        <v>2760</v>
      </c>
      <c r="P147" s="86">
        <v>8</v>
      </c>
      <c r="Q147" s="110">
        <v>2760</v>
      </c>
      <c r="R147" s="86">
        <v>8</v>
      </c>
      <c r="S147" s="110">
        <v>2760</v>
      </c>
      <c r="T147" s="86">
        <v>8</v>
      </c>
      <c r="U147" s="110">
        <v>2760</v>
      </c>
      <c r="V147" s="86">
        <v>8</v>
      </c>
      <c r="W147" s="110">
        <v>2760</v>
      </c>
      <c r="X147" s="86">
        <v>8</v>
      </c>
      <c r="Y147" s="110">
        <v>2760</v>
      </c>
      <c r="Z147" s="86">
        <v>8</v>
      </c>
      <c r="AA147" s="110">
        <v>2760</v>
      </c>
      <c r="AB147" s="86">
        <v>8</v>
      </c>
      <c r="AC147" s="110">
        <v>2760</v>
      </c>
      <c r="AD147" s="88"/>
    </row>
    <row r="148" spans="1:30" s="81" customFormat="1" ht="12" customHeight="1" x14ac:dyDescent="0.2">
      <c r="A148" s="82"/>
      <c r="B148" s="105" t="s">
        <v>277</v>
      </c>
      <c r="C148" s="106">
        <v>48000</v>
      </c>
      <c r="D148" s="85" t="s">
        <v>148</v>
      </c>
      <c r="E148" s="107">
        <f>SUM(G148,I148,K148,M148,O148,Q148,S148,U148,W148,Y148,AA148,AC148)</f>
        <v>981600</v>
      </c>
      <c r="F148" s="113">
        <v>4000</v>
      </c>
      <c r="G148" s="108">
        <v>81800</v>
      </c>
      <c r="H148" s="113">
        <v>4000</v>
      </c>
      <c r="I148" s="108">
        <v>81800</v>
      </c>
      <c r="J148" s="113">
        <v>4000</v>
      </c>
      <c r="K148" s="108">
        <v>81800</v>
      </c>
      <c r="L148" s="113">
        <v>4000</v>
      </c>
      <c r="M148" s="108">
        <v>81800</v>
      </c>
      <c r="N148" s="113">
        <v>4000</v>
      </c>
      <c r="O148" s="108">
        <v>81800</v>
      </c>
      <c r="P148" s="113">
        <v>4000</v>
      </c>
      <c r="Q148" s="108">
        <v>81800</v>
      </c>
      <c r="R148" s="113">
        <v>4000</v>
      </c>
      <c r="S148" s="108">
        <v>81800</v>
      </c>
      <c r="T148" s="113">
        <v>4000</v>
      </c>
      <c r="U148" s="108">
        <v>81800</v>
      </c>
      <c r="V148" s="113">
        <v>4000</v>
      </c>
      <c r="W148" s="108">
        <v>81800</v>
      </c>
      <c r="X148" s="113">
        <v>4000</v>
      </c>
      <c r="Y148" s="108">
        <v>81800</v>
      </c>
      <c r="Z148" s="113">
        <v>4000</v>
      </c>
      <c r="AA148" s="108">
        <v>81800</v>
      </c>
      <c r="AB148" s="113">
        <v>4000</v>
      </c>
      <c r="AC148" s="108">
        <v>81800</v>
      </c>
      <c r="AD148" s="88"/>
    </row>
    <row r="149" spans="1:30" s="81" customFormat="1" ht="12.75" customHeight="1" x14ac:dyDescent="0.2">
      <c r="A149" s="82"/>
      <c r="B149" s="105" t="s">
        <v>65</v>
      </c>
      <c r="C149" s="106">
        <f t="shared" ref="C149" si="13">F149+H149+J149+L149+N149+P149+R149+T149+V149+X149+Z149+AB149</f>
        <v>9000</v>
      </c>
      <c r="D149" s="85" t="s">
        <v>148</v>
      </c>
      <c r="E149" s="107">
        <f>SUM(G149,I149,K149,M149,O149,Q149,S149,U149,W149,Y149,AA149,AC149)</f>
        <v>198000</v>
      </c>
      <c r="F149" s="113">
        <v>500</v>
      </c>
      <c r="G149" s="108">
        <v>11000</v>
      </c>
      <c r="H149" s="113">
        <v>1000</v>
      </c>
      <c r="I149" s="108">
        <v>22000</v>
      </c>
      <c r="J149" s="113">
        <v>500</v>
      </c>
      <c r="K149" s="108">
        <v>11000</v>
      </c>
      <c r="L149" s="113">
        <v>1000</v>
      </c>
      <c r="M149" s="108">
        <v>22000</v>
      </c>
      <c r="N149" s="113">
        <v>500</v>
      </c>
      <c r="O149" s="108">
        <v>11000</v>
      </c>
      <c r="P149" s="113">
        <v>1000</v>
      </c>
      <c r="Q149" s="108">
        <v>22000</v>
      </c>
      <c r="R149" s="113">
        <v>500</v>
      </c>
      <c r="S149" s="108">
        <v>11000</v>
      </c>
      <c r="T149" s="113">
        <v>1000</v>
      </c>
      <c r="U149" s="108">
        <v>22000</v>
      </c>
      <c r="V149" s="113">
        <v>500</v>
      </c>
      <c r="W149" s="108">
        <v>11000</v>
      </c>
      <c r="X149" s="113">
        <v>1000</v>
      </c>
      <c r="Y149" s="108">
        <v>22000</v>
      </c>
      <c r="Z149" s="113">
        <v>500</v>
      </c>
      <c r="AA149" s="108">
        <v>11000</v>
      </c>
      <c r="AB149" s="113">
        <v>1000</v>
      </c>
      <c r="AC149" s="108">
        <v>22000</v>
      </c>
      <c r="AD149" s="88"/>
    </row>
    <row r="150" spans="1:30" s="81" customFormat="1" ht="24.75" customHeight="1" x14ac:dyDescent="0.2">
      <c r="A150" s="91">
        <v>2700</v>
      </c>
      <c r="B150" s="83" t="s">
        <v>66</v>
      </c>
      <c r="C150" s="106"/>
      <c r="D150" s="118"/>
      <c r="E150" s="94">
        <f>+E151+E153+E161</f>
        <v>53211</v>
      </c>
      <c r="F150" s="93"/>
      <c r="G150" s="94">
        <f>+G151+G153+G161</f>
        <v>46222</v>
      </c>
      <c r="H150" s="93" t="s">
        <v>49</v>
      </c>
      <c r="I150" s="94">
        <f>+I151+I153+I161</f>
        <v>1985</v>
      </c>
      <c r="J150" s="93" t="s">
        <v>49</v>
      </c>
      <c r="K150" s="94">
        <f>+K151+K153+K161</f>
        <v>375</v>
      </c>
      <c r="L150" s="93" t="s">
        <v>49</v>
      </c>
      <c r="M150" s="94">
        <f>+M151+M153+M161</f>
        <v>2222</v>
      </c>
      <c r="N150" s="93" t="s">
        <v>49</v>
      </c>
      <c r="O150" s="94">
        <f>+O151+O153+O161</f>
        <v>7790</v>
      </c>
      <c r="P150" s="93" t="s">
        <v>49</v>
      </c>
      <c r="Q150" s="94">
        <f>+Q151+Q153+Q161</f>
        <v>41092</v>
      </c>
      <c r="R150" s="93" t="s">
        <v>49</v>
      </c>
      <c r="S150" s="94">
        <f>+S151+S153+S161</f>
        <v>4735</v>
      </c>
      <c r="T150" s="93" t="s">
        <v>49</v>
      </c>
      <c r="U150" s="94">
        <f>+U151+U153+U161</f>
        <v>0</v>
      </c>
      <c r="V150" s="93" t="s">
        <v>49</v>
      </c>
      <c r="W150" s="94">
        <f>+W151+W153+W161</f>
        <v>0</v>
      </c>
      <c r="X150" s="93" t="s">
        <v>49</v>
      </c>
      <c r="Y150" s="94">
        <f>+Y151+Y153+Y161</f>
        <v>0</v>
      </c>
      <c r="Z150" s="93" t="s">
        <v>49</v>
      </c>
      <c r="AA150" s="94">
        <f>+AA151+AA153+AA161</f>
        <v>1500</v>
      </c>
      <c r="AB150" s="93" t="s">
        <v>49</v>
      </c>
      <c r="AC150" s="94">
        <f>+AC151+AC153+AC161</f>
        <v>0</v>
      </c>
      <c r="AD150" s="88"/>
    </row>
    <row r="151" spans="1:30" ht="15" customHeight="1" x14ac:dyDescent="0.2">
      <c r="A151" s="23">
        <v>271</v>
      </c>
      <c r="B151" s="19" t="s">
        <v>67</v>
      </c>
      <c r="C151" s="26"/>
      <c r="D151" s="18"/>
      <c r="E151" s="24">
        <f>E152</f>
        <v>45144</v>
      </c>
      <c r="F151" s="34"/>
      <c r="G151" s="24">
        <f>G152</f>
        <v>22572</v>
      </c>
      <c r="H151" s="25"/>
      <c r="I151" s="24">
        <f>I152</f>
        <v>0</v>
      </c>
      <c r="J151" s="25"/>
      <c r="K151" s="24">
        <f>K152</f>
        <v>0</v>
      </c>
      <c r="L151" s="25"/>
      <c r="M151" s="24">
        <f>M152</f>
        <v>0</v>
      </c>
      <c r="N151" s="25"/>
      <c r="O151" s="24">
        <f>O152</f>
        <v>0</v>
      </c>
      <c r="P151" s="25"/>
      <c r="Q151" s="24">
        <f>Q152</f>
        <v>22572</v>
      </c>
      <c r="R151" s="25"/>
      <c r="S151" s="24">
        <f>S152</f>
        <v>0</v>
      </c>
      <c r="T151" s="25"/>
      <c r="U151" s="24">
        <f>U152</f>
        <v>0</v>
      </c>
      <c r="V151" s="25"/>
      <c r="W151" s="24">
        <f>W152</f>
        <v>0</v>
      </c>
      <c r="X151" s="25"/>
      <c r="Y151" s="24">
        <f>Y152</f>
        <v>0</v>
      </c>
      <c r="Z151" s="25"/>
      <c r="AA151" s="24">
        <f>AA152</f>
        <v>0</v>
      </c>
      <c r="AB151" s="25"/>
      <c r="AC151" s="24">
        <f>AC152</f>
        <v>0</v>
      </c>
      <c r="AD151" s="17"/>
    </row>
    <row r="152" spans="1:30" s="81" customFormat="1" ht="14.25" customHeight="1" x14ac:dyDescent="0.2">
      <c r="A152" s="82"/>
      <c r="B152" s="105" t="s">
        <v>68</v>
      </c>
      <c r="C152" s="106">
        <v>132</v>
      </c>
      <c r="D152" s="85" t="s">
        <v>35</v>
      </c>
      <c r="E152" s="107">
        <f t="shared" ref="E152:E163" si="14">SUM(G152,I152,K152,M152,O152,Q152,S152,U152,W152,Y152,AA152,AC152)</f>
        <v>45144</v>
      </c>
      <c r="F152" s="113">
        <v>66</v>
      </c>
      <c r="G152" s="108">
        <v>22572</v>
      </c>
      <c r="H152" s="113">
        <v>0</v>
      </c>
      <c r="I152" s="108">
        <v>0</v>
      </c>
      <c r="J152" s="113">
        <v>0</v>
      </c>
      <c r="K152" s="108">
        <v>0</v>
      </c>
      <c r="L152" s="113">
        <v>0</v>
      </c>
      <c r="M152" s="108">
        <v>0</v>
      </c>
      <c r="N152" s="113">
        <v>0</v>
      </c>
      <c r="O152" s="108">
        <v>0</v>
      </c>
      <c r="P152" s="113">
        <v>66</v>
      </c>
      <c r="Q152" s="108">
        <v>22572</v>
      </c>
      <c r="R152" s="113">
        <v>0</v>
      </c>
      <c r="S152" s="108">
        <v>0</v>
      </c>
      <c r="T152" s="113">
        <v>0</v>
      </c>
      <c r="U152" s="108">
        <v>0</v>
      </c>
      <c r="V152" s="113">
        <v>0</v>
      </c>
      <c r="W152" s="108">
        <v>0</v>
      </c>
      <c r="X152" s="113">
        <v>0</v>
      </c>
      <c r="Y152" s="108">
        <v>0</v>
      </c>
      <c r="Z152" s="113">
        <v>0</v>
      </c>
      <c r="AA152" s="108">
        <v>0</v>
      </c>
      <c r="AB152" s="113">
        <v>0</v>
      </c>
      <c r="AC152" s="108">
        <v>0</v>
      </c>
      <c r="AD152" s="88"/>
    </row>
    <row r="153" spans="1:30" s="81" customFormat="1" ht="21.75" customHeight="1" x14ac:dyDescent="0.2">
      <c r="A153" s="82">
        <v>272</v>
      </c>
      <c r="B153" s="83" t="s">
        <v>137</v>
      </c>
      <c r="C153" s="106"/>
      <c r="D153" s="85"/>
      <c r="E153" s="92">
        <f>SUM(E154:E160)</f>
        <v>7080</v>
      </c>
      <c r="F153" s="93"/>
      <c r="G153" s="92">
        <f>SUM(G154:G160)</f>
        <v>23650</v>
      </c>
      <c r="H153" s="93"/>
      <c r="I153" s="92">
        <f>SUM(I154:I160)</f>
        <v>1985</v>
      </c>
      <c r="J153" s="93"/>
      <c r="K153" s="92">
        <f>SUM(K154:K160)</f>
        <v>0</v>
      </c>
      <c r="L153" s="93"/>
      <c r="M153" s="92">
        <f>SUM(M154:M160)</f>
        <v>1985</v>
      </c>
      <c r="N153" s="93"/>
      <c r="O153" s="92">
        <f>SUM(O154:O160)</f>
        <v>7790</v>
      </c>
      <c r="P153" s="93"/>
      <c r="Q153" s="92">
        <f>SUM(Q154:Q160)</f>
        <v>18520</v>
      </c>
      <c r="R153" s="93"/>
      <c r="S153" s="92">
        <f>SUM(S154:S160)</f>
        <v>4735</v>
      </c>
      <c r="T153" s="93"/>
      <c r="U153" s="92">
        <f>SUM(U154:U160)</f>
        <v>0</v>
      </c>
      <c r="V153" s="93"/>
      <c r="W153" s="92">
        <f>SUM(W154:W160)</f>
        <v>0</v>
      </c>
      <c r="X153" s="93"/>
      <c r="Y153" s="92">
        <f>SUM(Y154:Y160)</f>
        <v>0</v>
      </c>
      <c r="Z153" s="93"/>
      <c r="AA153" s="92">
        <f>SUM(AA154:AA160)</f>
        <v>1125</v>
      </c>
      <c r="AB153" s="93"/>
      <c r="AC153" s="92">
        <f>SUM(AC154:AC160)</f>
        <v>0</v>
      </c>
      <c r="AD153" s="88"/>
    </row>
    <row r="154" spans="1:30" s="81" customFormat="1" ht="13.5" customHeight="1" x14ac:dyDescent="0.2">
      <c r="A154" s="82"/>
      <c r="B154" s="105" t="s">
        <v>175</v>
      </c>
      <c r="C154" s="106">
        <f>F154+H154+J154+L154+N154+P154+R154+T154+V154+X154+Z154+AB154</f>
        <v>12</v>
      </c>
      <c r="D154" s="85" t="s">
        <v>35</v>
      </c>
      <c r="E154" s="107">
        <f t="shared" si="14"/>
        <v>1100</v>
      </c>
      <c r="F154" s="113">
        <v>0</v>
      </c>
      <c r="G154" s="108">
        <v>0</v>
      </c>
      <c r="H154" s="113">
        <v>3</v>
      </c>
      <c r="I154" s="108">
        <v>275</v>
      </c>
      <c r="J154" s="113">
        <v>0</v>
      </c>
      <c r="K154" s="108">
        <v>0</v>
      </c>
      <c r="L154" s="113">
        <v>3</v>
      </c>
      <c r="M154" s="108">
        <v>275</v>
      </c>
      <c r="N154" s="113">
        <v>0</v>
      </c>
      <c r="O154" s="108">
        <v>0</v>
      </c>
      <c r="P154" s="113">
        <v>0</v>
      </c>
      <c r="Q154" s="108">
        <v>0</v>
      </c>
      <c r="R154" s="113">
        <v>3</v>
      </c>
      <c r="S154" s="108">
        <v>275</v>
      </c>
      <c r="T154" s="113">
        <v>0</v>
      </c>
      <c r="U154" s="113">
        <v>0</v>
      </c>
      <c r="V154" s="108">
        <v>0</v>
      </c>
      <c r="W154" s="108">
        <v>0</v>
      </c>
      <c r="X154" s="113">
        <v>0</v>
      </c>
      <c r="Y154" s="108">
        <v>0</v>
      </c>
      <c r="Z154" s="113">
        <v>3</v>
      </c>
      <c r="AA154" s="108">
        <v>275</v>
      </c>
      <c r="AB154" s="113">
        <v>0</v>
      </c>
      <c r="AC154" s="108">
        <v>0</v>
      </c>
      <c r="AD154" s="88"/>
    </row>
    <row r="155" spans="1:30" s="81" customFormat="1" ht="13.5" customHeight="1" x14ac:dyDescent="0.2">
      <c r="A155" s="108"/>
      <c r="B155" s="105" t="s">
        <v>195</v>
      </c>
      <c r="C155" s="106">
        <f>F155+H155+J155+L155+N155+P155+R155+T155+V155+X155+Z155+AB155</f>
        <v>20</v>
      </c>
      <c r="D155" s="85" t="s">
        <v>35</v>
      </c>
      <c r="E155" s="107">
        <f t="shared" si="14"/>
        <v>3400</v>
      </c>
      <c r="F155" s="113">
        <v>0</v>
      </c>
      <c r="G155" s="108">
        <v>0</v>
      </c>
      <c r="H155" s="113">
        <v>5</v>
      </c>
      <c r="I155" s="108">
        <v>850</v>
      </c>
      <c r="J155" s="113">
        <v>0</v>
      </c>
      <c r="K155" s="108">
        <v>0</v>
      </c>
      <c r="L155" s="113">
        <v>5</v>
      </c>
      <c r="M155" s="108">
        <v>850</v>
      </c>
      <c r="N155" s="113">
        <v>0</v>
      </c>
      <c r="O155" s="108">
        <v>0</v>
      </c>
      <c r="P155" s="113">
        <v>0</v>
      </c>
      <c r="Q155" s="108">
        <v>0</v>
      </c>
      <c r="R155" s="113">
        <v>5</v>
      </c>
      <c r="S155" s="108">
        <v>850</v>
      </c>
      <c r="T155" s="113">
        <v>0</v>
      </c>
      <c r="U155" s="108">
        <v>0</v>
      </c>
      <c r="V155" s="113">
        <v>0</v>
      </c>
      <c r="W155" s="108">
        <v>0</v>
      </c>
      <c r="X155" s="113">
        <v>0</v>
      </c>
      <c r="Y155" s="108">
        <v>0</v>
      </c>
      <c r="Z155" s="113">
        <v>5</v>
      </c>
      <c r="AA155" s="108">
        <v>850</v>
      </c>
      <c r="AB155" s="113">
        <v>0</v>
      </c>
      <c r="AC155" s="108">
        <v>0</v>
      </c>
      <c r="AD155" s="88"/>
    </row>
    <row r="156" spans="1:30" s="81" customFormat="1" ht="13.5" customHeight="1" x14ac:dyDescent="0.2">
      <c r="A156" s="108"/>
      <c r="B156" s="105" t="s">
        <v>343</v>
      </c>
      <c r="C156" s="106">
        <v>20</v>
      </c>
      <c r="D156" s="85" t="s">
        <v>344</v>
      </c>
      <c r="E156" s="107"/>
      <c r="F156" s="113">
        <v>10</v>
      </c>
      <c r="G156" s="108">
        <v>7790</v>
      </c>
      <c r="H156" s="113">
        <v>0</v>
      </c>
      <c r="I156" s="108">
        <v>0</v>
      </c>
      <c r="J156" s="113">
        <v>0</v>
      </c>
      <c r="K156" s="108">
        <v>0</v>
      </c>
      <c r="L156" s="113">
        <v>0</v>
      </c>
      <c r="M156" s="108">
        <v>0</v>
      </c>
      <c r="N156" s="113">
        <v>10</v>
      </c>
      <c r="O156" s="108">
        <v>7790</v>
      </c>
      <c r="P156" s="113">
        <v>0</v>
      </c>
      <c r="Q156" s="108">
        <v>0</v>
      </c>
      <c r="R156" s="113">
        <v>0</v>
      </c>
      <c r="S156" s="108">
        <v>0</v>
      </c>
      <c r="T156" s="113">
        <v>0</v>
      </c>
      <c r="U156" s="108">
        <v>0</v>
      </c>
      <c r="V156" s="113">
        <v>0</v>
      </c>
      <c r="W156" s="108">
        <v>0</v>
      </c>
      <c r="X156" s="113">
        <v>0</v>
      </c>
      <c r="Y156" s="108">
        <v>0</v>
      </c>
      <c r="Z156" s="113">
        <v>0</v>
      </c>
      <c r="AA156" s="108">
        <v>0</v>
      </c>
      <c r="AB156" s="113">
        <v>0</v>
      </c>
      <c r="AC156" s="108">
        <v>0</v>
      </c>
      <c r="AD156" s="88"/>
    </row>
    <row r="157" spans="1:30" s="81" customFormat="1" ht="13.5" customHeight="1" x14ac:dyDescent="0.2">
      <c r="A157" s="108"/>
      <c r="B157" s="105" t="s">
        <v>345</v>
      </c>
      <c r="C157" s="106">
        <v>20</v>
      </c>
      <c r="D157" s="85" t="s">
        <v>344</v>
      </c>
      <c r="E157" s="107"/>
      <c r="F157" s="113">
        <v>10</v>
      </c>
      <c r="G157" s="108">
        <v>2990</v>
      </c>
      <c r="H157" s="113">
        <v>0</v>
      </c>
      <c r="I157" s="108">
        <v>0</v>
      </c>
      <c r="J157" s="113">
        <v>0</v>
      </c>
      <c r="K157" s="108">
        <v>0</v>
      </c>
      <c r="L157" s="113">
        <v>0</v>
      </c>
      <c r="M157" s="108">
        <v>0</v>
      </c>
      <c r="N157" s="113">
        <v>0</v>
      </c>
      <c r="O157" s="108">
        <v>0</v>
      </c>
      <c r="P157" s="113">
        <v>10</v>
      </c>
      <c r="Q157" s="108">
        <v>2990</v>
      </c>
      <c r="R157" s="113">
        <v>0</v>
      </c>
      <c r="S157" s="108">
        <v>0</v>
      </c>
      <c r="T157" s="113">
        <v>0</v>
      </c>
      <c r="U157" s="108">
        <v>0</v>
      </c>
      <c r="V157" s="113">
        <v>0</v>
      </c>
      <c r="W157" s="108">
        <v>0</v>
      </c>
      <c r="X157" s="113">
        <v>0</v>
      </c>
      <c r="Y157" s="108">
        <v>0</v>
      </c>
      <c r="Z157" s="113">
        <v>0</v>
      </c>
      <c r="AA157" s="108">
        <v>0</v>
      </c>
      <c r="AB157" s="113">
        <v>0</v>
      </c>
      <c r="AC157" s="108">
        <v>0</v>
      </c>
      <c r="AD157" s="88"/>
    </row>
    <row r="158" spans="1:30" s="81" customFormat="1" ht="13.5" customHeight="1" x14ac:dyDescent="0.2">
      <c r="A158" s="108"/>
      <c r="B158" s="105" t="s">
        <v>346</v>
      </c>
      <c r="C158" s="106">
        <v>20</v>
      </c>
      <c r="D158" s="85" t="s">
        <v>35</v>
      </c>
      <c r="E158" s="107"/>
      <c r="F158" s="113">
        <v>10</v>
      </c>
      <c r="G158" s="108">
        <v>0</v>
      </c>
      <c r="H158" s="113">
        <v>0</v>
      </c>
      <c r="I158" s="108">
        <v>0</v>
      </c>
      <c r="J158" s="113">
        <v>0</v>
      </c>
      <c r="K158" s="108">
        <v>0</v>
      </c>
      <c r="L158" s="113">
        <v>0</v>
      </c>
      <c r="M158" s="108">
        <v>0</v>
      </c>
      <c r="N158" s="113">
        <v>0</v>
      </c>
      <c r="O158" s="108">
        <v>0</v>
      </c>
      <c r="P158" s="113">
        <v>10</v>
      </c>
      <c r="Q158" s="108">
        <v>2750</v>
      </c>
      <c r="R158" s="113">
        <v>10</v>
      </c>
      <c r="S158" s="108">
        <v>2750</v>
      </c>
      <c r="T158" s="113">
        <v>0</v>
      </c>
      <c r="U158" s="108">
        <v>0</v>
      </c>
      <c r="V158" s="113">
        <v>0</v>
      </c>
      <c r="W158" s="108">
        <v>0</v>
      </c>
      <c r="X158" s="113">
        <v>0</v>
      </c>
      <c r="Y158" s="108">
        <v>0</v>
      </c>
      <c r="Z158" s="113">
        <v>0</v>
      </c>
      <c r="AA158" s="108">
        <v>0</v>
      </c>
      <c r="AB158" s="113">
        <v>0</v>
      </c>
      <c r="AC158" s="108">
        <v>0</v>
      </c>
      <c r="AD158" s="88"/>
    </row>
    <row r="159" spans="1:30" s="81" customFormat="1" ht="13.5" customHeight="1" x14ac:dyDescent="0.2">
      <c r="A159" s="108"/>
      <c r="B159" s="105" t="s">
        <v>347</v>
      </c>
      <c r="C159" s="106">
        <v>20</v>
      </c>
      <c r="D159" s="85" t="s">
        <v>35</v>
      </c>
      <c r="E159" s="107"/>
      <c r="F159" s="113">
        <v>10</v>
      </c>
      <c r="G159" s="108">
        <v>12870</v>
      </c>
      <c r="H159" s="113">
        <v>0</v>
      </c>
      <c r="I159" s="108">
        <v>0</v>
      </c>
      <c r="J159" s="113">
        <v>0</v>
      </c>
      <c r="K159" s="108">
        <v>0</v>
      </c>
      <c r="L159" s="113">
        <v>0</v>
      </c>
      <c r="M159" s="108">
        <v>0</v>
      </c>
      <c r="N159" s="113">
        <v>0</v>
      </c>
      <c r="O159" s="108">
        <v>0</v>
      </c>
      <c r="P159" s="113">
        <v>10</v>
      </c>
      <c r="Q159" s="108">
        <v>12780</v>
      </c>
      <c r="R159" s="113">
        <v>0</v>
      </c>
      <c r="S159" s="108">
        <v>0</v>
      </c>
      <c r="T159" s="113">
        <v>0</v>
      </c>
      <c r="U159" s="108">
        <v>0</v>
      </c>
      <c r="V159" s="113">
        <v>0</v>
      </c>
      <c r="W159" s="108">
        <v>0</v>
      </c>
      <c r="X159" s="113">
        <v>0</v>
      </c>
      <c r="Y159" s="108">
        <v>0</v>
      </c>
      <c r="Z159" s="113">
        <v>0</v>
      </c>
      <c r="AA159" s="108">
        <v>0</v>
      </c>
      <c r="AB159" s="113">
        <v>0</v>
      </c>
      <c r="AC159" s="108">
        <v>0</v>
      </c>
      <c r="AD159" s="88"/>
    </row>
    <row r="160" spans="1:30" s="81" customFormat="1" ht="13.5" customHeight="1" x14ac:dyDescent="0.2">
      <c r="A160" s="82"/>
      <c r="B160" s="105" t="s">
        <v>194</v>
      </c>
      <c r="C160" s="106">
        <f>F160+H160+J160+L160+N160+P160+R160+T160+V160+X160+Z160+AB160</f>
        <v>6</v>
      </c>
      <c r="D160" s="85" t="s">
        <v>35</v>
      </c>
      <c r="E160" s="107">
        <f t="shared" si="14"/>
        <v>2580</v>
      </c>
      <c r="F160" s="113">
        <v>0</v>
      </c>
      <c r="G160" s="108">
        <v>0</v>
      </c>
      <c r="H160" s="113">
        <v>2</v>
      </c>
      <c r="I160" s="108">
        <v>860</v>
      </c>
      <c r="J160" s="113">
        <v>0</v>
      </c>
      <c r="K160" s="108">
        <v>0</v>
      </c>
      <c r="L160" s="113">
        <v>2</v>
      </c>
      <c r="M160" s="108">
        <v>860</v>
      </c>
      <c r="N160" s="113">
        <v>0</v>
      </c>
      <c r="O160" s="108">
        <v>0</v>
      </c>
      <c r="P160" s="113">
        <v>0</v>
      </c>
      <c r="Q160" s="108">
        <v>0</v>
      </c>
      <c r="R160" s="113">
        <v>2</v>
      </c>
      <c r="S160" s="108">
        <v>860</v>
      </c>
      <c r="T160" s="113">
        <v>0</v>
      </c>
      <c r="U160" s="108">
        <v>0</v>
      </c>
      <c r="V160" s="113">
        <v>0</v>
      </c>
      <c r="W160" s="108">
        <v>0</v>
      </c>
      <c r="X160" s="113">
        <v>0</v>
      </c>
      <c r="Y160" s="108">
        <v>0</v>
      </c>
      <c r="Z160" s="113">
        <v>0</v>
      </c>
      <c r="AA160" s="108">
        <v>0</v>
      </c>
      <c r="AB160" s="113">
        <v>0</v>
      </c>
      <c r="AC160" s="108">
        <v>0</v>
      </c>
      <c r="AD160" s="88"/>
    </row>
    <row r="161" spans="1:30" s="81" customFormat="1" ht="13.5" customHeight="1" x14ac:dyDescent="0.2">
      <c r="A161" s="82">
        <v>274</v>
      </c>
      <c r="B161" s="83" t="s">
        <v>69</v>
      </c>
      <c r="C161" s="84"/>
      <c r="D161" s="85"/>
      <c r="E161" s="43">
        <f>SUM(E162:E163)</f>
        <v>987</v>
      </c>
      <c r="F161" s="86"/>
      <c r="G161" s="87">
        <f>G162+G163</f>
        <v>0</v>
      </c>
      <c r="H161" s="87"/>
      <c r="I161" s="87">
        <f t="shared" ref="I161:AC161" si="15">I162+I163</f>
        <v>0</v>
      </c>
      <c r="J161" s="87"/>
      <c r="K161" s="87">
        <f t="shared" si="15"/>
        <v>375</v>
      </c>
      <c r="L161" s="87"/>
      <c r="M161" s="87">
        <f t="shared" si="15"/>
        <v>237</v>
      </c>
      <c r="N161" s="87"/>
      <c r="O161" s="87">
        <f t="shared" si="15"/>
        <v>0</v>
      </c>
      <c r="P161" s="87"/>
      <c r="Q161" s="87">
        <f t="shared" si="15"/>
        <v>0</v>
      </c>
      <c r="R161" s="87"/>
      <c r="S161" s="87">
        <f t="shared" si="15"/>
        <v>0</v>
      </c>
      <c r="T161" s="87"/>
      <c r="U161" s="87">
        <f t="shared" si="15"/>
        <v>0</v>
      </c>
      <c r="V161" s="87"/>
      <c r="W161" s="87">
        <f t="shared" si="15"/>
        <v>0</v>
      </c>
      <c r="X161" s="87"/>
      <c r="Y161" s="87">
        <f t="shared" si="15"/>
        <v>0</v>
      </c>
      <c r="Z161" s="87"/>
      <c r="AA161" s="87">
        <f t="shared" si="15"/>
        <v>375</v>
      </c>
      <c r="AB161" s="87"/>
      <c r="AC161" s="87">
        <f t="shared" si="15"/>
        <v>0</v>
      </c>
      <c r="AD161" s="88"/>
    </row>
    <row r="162" spans="1:30" s="81" customFormat="1" ht="12.75" customHeight="1" x14ac:dyDescent="0.2">
      <c r="A162" s="82"/>
      <c r="B162" s="105" t="s">
        <v>176</v>
      </c>
      <c r="C162" s="106">
        <f t="shared" ref="C162:C215" si="16">F162+H162+J162+L162+N162+P162+R162+T162+V162+X162+Z162+AB162</f>
        <v>30</v>
      </c>
      <c r="D162" s="115" t="s">
        <v>35</v>
      </c>
      <c r="E162" s="107">
        <f t="shared" si="14"/>
        <v>750</v>
      </c>
      <c r="F162" s="113">
        <v>0</v>
      </c>
      <c r="G162" s="108">
        <v>0</v>
      </c>
      <c r="H162" s="113">
        <v>0</v>
      </c>
      <c r="I162" s="108">
        <v>0</v>
      </c>
      <c r="J162" s="113">
        <v>15</v>
      </c>
      <c r="K162" s="108">
        <v>375</v>
      </c>
      <c r="L162" s="113">
        <v>0</v>
      </c>
      <c r="M162" s="108">
        <v>0</v>
      </c>
      <c r="N162" s="113">
        <v>0</v>
      </c>
      <c r="O162" s="108">
        <v>0</v>
      </c>
      <c r="P162" s="113">
        <v>0</v>
      </c>
      <c r="Q162" s="108">
        <v>0</v>
      </c>
      <c r="R162" s="113">
        <v>0</v>
      </c>
      <c r="S162" s="108">
        <v>0</v>
      </c>
      <c r="T162" s="113">
        <v>0</v>
      </c>
      <c r="U162" s="108">
        <v>0</v>
      </c>
      <c r="V162" s="113">
        <v>0</v>
      </c>
      <c r="W162" s="108">
        <v>0</v>
      </c>
      <c r="X162" s="113">
        <v>0</v>
      </c>
      <c r="Y162" s="108">
        <v>0</v>
      </c>
      <c r="Z162" s="113">
        <v>15</v>
      </c>
      <c r="AA162" s="108">
        <v>375</v>
      </c>
      <c r="AB162" s="113">
        <v>0</v>
      </c>
      <c r="AC162" s="108">
        <v>0</v>
      </c>
      <c r="AD162" s="88"/>
    </row>
    <row r="163" spans="1:30" s="81" customFormat="1" ht="12.75" customHeight="1" x14ac:dyDescent="0.2">
      <c r="A163" s="82"/>
      <c r="B163" s="105" t="s">
        <v>177</v>
      </c>
      <c r="C163" s="84">
        <f t="shared" si="16"/>
        <v>6</v>
      </c>
      <c r="D163" s="85" t="s">
        <v>142</v>
      </c>
      <c r="E163" s="109">
        <f t="shared" si="14"/>
        <v>237</v>
      </c>
      <c r="F163" s="92"/>
      <c r="G163" s="110">
        <v>0</v>
      </c>
      <c r="H163" s="86">
        <v>0</v>
      </c>
      <c r="I163" s="110">
        <v>0</v>
      </c>
      <c r="J163" s="86">
        <v>0</v>
      </c>
      <c r="K163" s="110">
        <v>0</v>
      </c>
      <c r="L163" s="86">
        <v>6</v>
      </c>
      <c r="M163" s="110">
        <v>237</v>
      </c>
      <c r="N163" s="86">
        <v>0</v>
      </c>
      <c r="O163" s="110">
        <v>0</v>
      </c>
      <c r="P163" s="86">
        <v>0</v>
      </c>
      <c r="Q163" s="110">
        <v>0</v>
      </c>
      <c r="R163" s="86">
        <v>0</v>
      </c>
      <c r="S163" s="110">
        <v>0</v>
      </c>
      <c r="T163" s="86">
        <v>0</v>
      </c>
      <c r="U163" s="110">
        <v>0</v>
      </c>
      <c r="V163" s="86">
        <v>0</v>
      </c>
      <c r="W163" s="110">
        <v>0</v>
      </c>
      <c r="X163" s="86">
        <v>0</v>
      </c>
      <c r="Y163" s="110">
        <v>0</v>
      </c>
      <c r="Z163" s="86">
        <v>0</v>
      </c>
      <c r="AA163" s="110">
        <v>0</v>
      </c>
      <c r="AB163" s="86">
        <v>0</v>
      </c>
      <c r="AC163" s="110">
        <v>0</v>
      </c>
      <c r="AD163" s="88"/>
    </row>
    <row r="164" spans="1:30" s="81" customFormat="1" ht="25.5" customHeight="1" x14ac:dyDescent="0.2">
      <c r="A164" s="91">
        <v>2900</v>
      </c>
      <c r="B164" s="83" t="s">
        <v>71</v>
      </c>
      <c r="C164" s="106"/>
      <c r="D164" s="118"/>
      <c r="E164" s="94">
        <f>+E165+E173+E179+E186+E200</f>
        <v>504543.12</v>
      </c>
      <c r="F164" s="93"/>
      <c r="G164" s="94">
        <f>+G165+G173+G179+G186+G200</f>
        <v>99933.290000000008</v>
      </c>
      <c r="H164" s="93" t="s">
        <v>49</v>
      </c>
      <c r="I164" s="94">
        <f>+I165+I173+I179+I186+I200</f>
        <v>70477.42</v>
      </c>
      <c r="J164" s="93" t="s">
        <v>49</v>
      </c>
      <c r="K164" s="94">
        <f>+K165+K173+K179+K186+K200</f>
        <v>18717.72</v>
      </c>
      <c r="L164" s="93" t="s">
        <v>49</v>
      </c>
      <c r="M164" s="94">
        <f>+M165+M173+M179+M186+M200</f>
        <v>71621.72</v>
      </c>
      <c r="N164" s="93" t="s">
        <v>49</v>
      </c>
      <c r="O164" s="94">
        <f>+O165+O173+O179+O186+O200</f>
        <v>19179.72</v>
      </c>
      <c r="P164" s="93" t="s">
        <v>49</v>
      </c>
      <c r="Q164" s="94">
        <f>+Q165+Q173+Q179+Q186+Q200</f>
        <v>47549.07</v>
      </c>
      <c r="R164" s="93" t="s">
        <v>49</v>
      </c>
      <c r="S164" s="94">
        <f>+S165+S173+S179+S186+S200</f>
        <v>39284.58</v>
      </c>
      <c r="T164" s="93" t="s">
        <v>49</v>
      </c>
      <c r="U164" s="94">
        <f>+U165+U173+U179+U186+U200</f>
        <v>46156.72</v>
      </c>
      <c r="V164" s="93" t="s">
        <v>49</v>
      </c>
      <c r="W164" s="94">
        <f>+W165+W173+W179+W186+W200</f>
        <v>18012.72</v>
      </c>
      <c r="X164" s="93" t="s">
        <v>49</v>
      </c>
      <c r="Y164" s="94">
        <f>+Y165+Y173+Y179+Y186+Y200</f>
        <v>36364.720000000001</v>
      </c>
      <c r="Z164" s="93" t="s">
        <v>49</v>
      </c>
      <c r="AA164" s="94">
        <f>+AA165+AA173+AA179+AA186+AA200</f>
        <v>18350.72</v>
      </c>
      <c r="AB164" s="93" t="s">
        <v>49</v>
      </c>
      <c r="AC164" s="94">
        <f>+AC165+AC173+AC179+AC186+AC200</f>
        <v>18894.72</v>
      </c>
      <c r="AD164" s="88"/>
    </row>
    <row r="165" spans="1:30" s="81" customFormat="1" ht="13.5" customHeight="1" x14ac:dyDescent="0.2">
      <c r="A165" s="82">
        <v>291</v>
      </c>
      <c r="B165" s="83" t="s">
        <v>72</v>
      </c>
      <c r="C165" s="106"/>
      <c r="D165" s="91"/>
      <c r="E165" s="43">
        <f>SUM(E166:E172)</f>
        <v>24288</v>
      </c>
      <c r="F165" s="93"/>
      <c r="G165" s="43">
        <f>SUM(G166:G172)</f>
        <v>11765</v>
      </c>
      <c r="H165" s="94"/>
      <c r="I165" s="43">
        <f>SUM(I166:I172)</f>
        <v>0</v>
      </c>
      <c r="J165" s="94"/>
      <c r="K165" s="43">
        <f>SUM(K166:K172)</f>
        <v>0</v>
      </c>
      <c r="L165" s="94"/>
      <c r="M165" s="43">
        <f>SUM(M166:M172)</f>
        <v>4187</v>
      </c>
      <c r="N165" s="94"/>
      <c r="O165" s="43">
        <f>SUM(O166:O172)</f>
        <v>0</v>
      </c>
      <c r="P165" s="94"/>
      <c r="Q165" s="43">
        <f>SUM(Q166:Q172)</f>
        <v>3569</v>
      </c>
      <c r="R165" s="94"/>
      <c r="S165" s="43">
        <f>SUM(S166:S172)</f>
        <v>580</v>
      </c>
      <c r="T165" s="94"/>
      <c r="U165" s="43">
        <f>SUM(U166:U172)</f>
        <v>4187</v>
      </c>
      <c r="V165" s="94"/>
      <c r="W165" s="43">
        <f>SUM(W166:W172)</f>
        <v>0</v>
      </c>
      <c r="X165" s="94"/>
      <c r="Y165" s="43">
        <f>SUM(Y166:Y172)</f>
        <v>0</v>
      </c>
      <c r="Z165" s="94"/>
      <c r="AA165" s="43">
        <f>SUM(AA166:AA172)</f>
        <v>0</v>
      </c>
      <c r="AB165" s="94"/>
      <c r="AC165" s="43">
        <f>SUM(AC166:AC172)</f>
        <v>0</v>
      </c>
      <c r="AD165" s="88"/>
    </row>
    <row r="166" spans="1:30" s="81" customFormat="1" ht="12.75" customHeight="1" x14ac:dyDescent="0.2">
      <c r="A166" s="82"/>
      <c r="B166" s="80" t="s">
        <v>278</v>
      </c>
      <c r="C166" s="84">
        <v>4</v>
      </c>
      <c r="D166" s="85" t="s">
        <v>35</v>
      </c>
      <c r="E166" s="109">
        <f>SUM(G166,I166,K166,M166,N166,Q166,S166,U166,W166,Y166,AA166,AC166)</f>
        <v>1160</v>
      </c>
      <c r="F166" s="113">
        <v>2</v>
      </c>
      <c r="G166" s="108">
        <v>580</v>
      </c>
      <c r="H166" s="86">
        <v>0</v>
      </c>
      <c r="I166" s="110">
        <v>0</v>
      </c>
      <c r="J166" s="113">
        <v>0</v>
      </c>
      <c r="K166" s="108">
        <v>0</v>
      </c>
      <c r="L166" s="113">
        <v>0</v>
      </c>
      <c r="M166" s="108">
        <v>0</v>
      </c>
      <c r="N166" s="113">
        <v>0</v>
      </c>
      <c r="O166" s="108">
        <v>0</v>
      </c>
      <c r="P166" s="113">
        <v>0</v>
      </c>
      <c r="Q166" s="108">
        <v>0</v>
      </c>
      <c r="R166" s="113">
        <v>2</v>
      </c>
      <c r="S166" s="108">
        <v>580</v>
      </c>
      <c r="T166" s="113">
        <v>0</v>
      </c>
      <c r="U166" s="108">
        <v>0</v>
      </c>
      <c r="V166" s="113">
        <v>0</v>
      </c>
      <c r="W166" s="108">
        <v>0</v>
      </c>
      <c r="X166" s="113">
        <v>0</v>
      </c>
      <c r="Y166" s="108">
        <v>0</v>
      </c>
      <c r="Z166" s="113">
        <v>0</v>
      </c>
      <c r="AA166" s="108">
        <v>0</v>
      </c>
      <c r="AB166" s="113">
        <v>0</v>
      </c>
      <c r="AC166" s="108">
        <v>0</v>
      </c>
      <c r="AD166" s="88"/>
    </row>
    <row r="167" spans="1:30" s="81" customFormat="1" ht="12.75" customHeight="1" x14ac:dyDescent="0.2">
      <c r="A167" s="82"/>
      <c r="B167" s="79" t="s">
        <v>279</v>
      </c>
      <c r="C167" s="84">
        <v>6</v>
      </c>
      <c r="D167" s="85" t="s">
        <v>35</v>
      </c>
      <c r="E167" s="109">
        <f>+G167+I167+K167+M167+O167+Q167+S167+U167+W167+Y167+AA167+AC167</f>
        <v>7134</v>
      </c>
      <c r="F167" s="113">
        <v>2</v>
      </c>
      <c r="G167" s="108">
        <v>2378</v>
      </c>
      <c r="H167" s="86">
        <v>0</v>
      </c>
      <c r="I167" s="110">
        <v>0</v>
      </c>
      <c r="J167" s="113">
        <v>0</v>
      </c>
      <c r="K167" s="108">
        <v>0</v>
      </c>
      <c r="L167" s="113">
        <v>2</v>
      </c>
      <c r="M167" s="108">
        <v>2378</v>
      </c>
      <c r="N167" s="113">
        <v>0</v>
      </c>
      <c r="O167" s="108">
        <v>0</v>
      </c>
      <c r="P167" s="113">
        <v>0</v>
      </c>
      <c r="Q167" s="108">
        <v>0</v>
      </c>
      <c r="R167" s="113">
        <v>0</v>
      </c>
      <c r="S167" s="108">
        <v>0</v>
      </c>
      <c r="T167" s="113">
        <v>2</v>
      </c>
      <c r="U167" s="108">
        <v>2378</v>
      </c>
      <c r="V167" s="113">
        <v>0</v>
      </c>
      <c r="W167" s="108">
        <v>0</v>
      </c>
      <c r="X167" s="113">
        <v>0</v>
      </c>
      <c r="Y167" s="108">
        <v>0</v>
      </c>
      <c r="Z167" s="113">
        <v>0</v>
      </c>
      <c r="AA167" s="108">
        <v>0</v>
      </c>
      <c r="AB167" s="113">
        <v>0</v>
      </c>
      <c r="AC167" s="108">
        <v>0</v>
      </c>
      <c r="AD167" s="88"/>
    </row>
    <row r="168" spans="1:30" s="81" customFormat="1" ht="12.75" customHeight="1" x14ac:dyDescent="0.2">
      <c r="A168" s="82"/>
      <c r="B168" s="79" t="s">
        <v>280</v>
      </c>
      <c r="C168" s="84">
        <v>6</v>
      </c>
      <c r="D168" s="85" t="s">
        <v>35</v>
      </c>
      <c r="E168" s="109">
        <f>+G168+I168+K168+M168+O168+Q168+S168+U168+W168+Y168+AA168+AC168</f>
        <v>2460</v>
      </c>
      <c r="F168" s="113">
        <v>2</v>
      </c>
      <c r="G168" s="108">
        <v>820</v>
      </c>
      <c r="H168" s="86">
        <v>0</v>
      </c>
      <c r="I168" s="110">
        <v>0</v>
      </c>
      <c r="J168" s="113">
        <v>0</v>
      </c>
      <c r="K168" s="108">
        <v>0</v>
      </c>
      <c r="L168" s="113">
        <v>2</v>
      </c>
      <c r="M168" s="108">
        <v>820</v>
      </c>
      <c r="N168" s="113">
        <v>0</v>
      </c>
      <c r="O168" s="108">
        <v>0</v>
      </c>
      <c r="P168" s="113">
        <v>0</v>
      </c>
      <c r="Q168" s="108">
        <v>0</v>
      </c>
      <c r="R168" s="113">
        <v>0</v>
      </c>
      <c r="S168" s="108">
        <v>0</v>
      </c>
      <c r="T168" s="113">
        <v>2</v>
      </c>
      <c r="U168" s="108">
        <v>820</v>
      </c>
      <c r="V168" s="113">
        <v>0</v>
      </c>
      <c r="W168" s="108">
        <v>0</v>
      </c>
      <c r="X168" s="113">
        <v>0</v>
      </c>
      <c r="Y168" s="108">
        <v>0</v>
      </c>
      <c r="Z168" s="113">
        <v>0</v>
      </c>
      <c r="AA168" s="108">
        <v>0</v>
      </c>
      <c r="AB168" s="113">
        <v>0</v>
      </c>
      <c r="AC168" s="108">
        <v>0</v>
      </c>
      <c r="AD168" s="88"/>
    </row>
    <row r="169" spans="1:30" s="81" customFormat="1" ht="12.75" customHeight="1" x14ac:dyDescent="0.2">
      <c r="A169" s="82"/>
      <c r="B169" s="79" t="s">
        <v>283</v>
      </c>
      <c r="C169" s="84">
        <v>6</v>
      </c>
      <c r="D169" s="85" t="s">
        <v>35</v>
      </c>
      <c r="E169" s="109">
        <f>+G169+I169+K169+M169+O169+Q169+S169+U169+W169+Y169+AA169+AC169</f>
        <v>2070</v>
      </c>
      <c r="F169" s="113">
        <v>2</v>
      </c>
      <c r="G169" s="108">
        <v>690</v>
      </c>
      <c r="H169" s="86">
        <v>0</v>
      </c>
      <c r="I169" s="110">
        <v>0</v>
      </c>
      <c r="J169" s="113">
        <v>0</v>
      </c>
      <c r="K169" s="108">
        <v>0</v>
      </c>
      <c r="L169" s="113">
        <v>2</v>
      </c>
      <c r="M169" s="108">
        <v>690</v>
      </c>
      <c r="N169" s="113">
        <v>0</v>
      </c>
      <c r="O169" s="108">
        <v>0</v>
      </c>
      <c r="P169" s="113">
        <v>0</v>
      </c>
      <c r="Q169" s="108">
        <v>0</v>
      </c>
      <c r="R169" s="113">
        <v>0</v>
      </c>
      <c r="S169" s="108">
        <v>0</v>
      </c>
      <c r="T169" s="113">
        <v>2</v>
      </c>
      <c r="U169" s="108">
        <v>690</v>
      </c>
      <c r="V169" s="113">
        <v>0</v>
      </c>
      <c r="W169" s="108">
        <v>0</v>
      </c>
      <c r="X169" s="113">
        <v>0</v>
      </c>
      <c r="Y169" s="108">
        <v>0</v>
      </c>
      <c r="Z169" s="113">
        <v>0</v>
      </c>
      <c r="AA169" s="108">
        <v>0</v>
      </c>
      <c r="AB169" s="113">
        <v>0</v>
      </c>
      <c r="AC169" s="108">
        <v>0</v>
      </c>
      <c r="AD169" s="88"/>
    </row>
    <row r="170" spans="1:30" s="81" customFormat="1" ht="12.75" customHeight="1" x14ac:dyDescent="0.2">
      <c r="A170" s="82"/>
      <c r="B170" s="79" t="s">
        <v>284</v>
      </c>
      <c r="C170" s="84">
        <v>3</v>
      </c>
      <c r="D170" s="85" t="s">
        <v>35</v>
      </c>
      <c r="E170" s="109">
        <f>+G170+I170+K170+M170+O170+Q170+S170+U170+W170+Y170+AA170+AC170</f>
        <v>897</v>
      </c>
      <c r="F170" s="113">
        <v>1</v>
      </c>
      <c r="G170" s="108">
        <v>299</v>
      </c>
      <c r="H170" s="86">
        <v>0</v>
      </c>
      <c r="I170" s="110">
        <v>0</v>
      </c>
      <c r="J170" s="113">
        <v>0</v>
      </c>
      <c r="K170" s="108">
        <v>0</v>
      </c>
      <c r="L170" s="113">
        <v>1</v>
      </c>
      <c r="M170" s="108">
        <v>299</v>
      </c>
      <c r="N170" s="113">
        <v>0</v>
      </c>
      <c r="O170" s="108">
        <v>0</v>
      </c>
      <c r="P170" s="113">
        <v>0</v>
      </c>
      <c r="Q170" s="108">
        <v>0</v>
      </c>
      <c r="R170" s="113">
        <v>0</v>
      </c>
      <c r="S170" s="108">
        <v>0</v>
      </c>
      <c r="T170" s="113">
        <v>1</v>
      </c>
      <c r="U170" s="108">
        <v>299</v>
      </c>
      <c r="V170" s="113">
        <v>0</v>
      </c>
      <c r="W170" s="108">
        <v>0</v>
      </c>
      <c r="X170" s="113">
        <v>0</v>
      </c>
      <c r="Y170" s="108">
        <v>0</v>
      </c>
      <c r="Z170" s="113">
        <v>0</v>
      </c>
      <c r="AA170" s="108">
        <v>0</v>
      </c>
      <c r="AB170" s="113">
        <v>0</v>
      </c>
      <c r="AC170" s="108">
        <v>0</v>
      </c>
      <c r="AD170" s="88"/>
    </row>
    <row r="171" spans="1:30" s="81" customFormat="1" ht="12" customHeight="1" x14ac:dyDescent="0.2">
      <c r="A171" s="82"/>
      <c r="B171" s="79" t="s">
        <v>281</v>
      </c>
      <c r="C171" s="84">
        <v>2</v>
      </c>
      <c r="D171" s="85" t="s">
        <v>35</v>
      </c>
      <c r="E171" s="109">
        <f>SUM(G171,I171,K171,M171,O171,Q171,S171,U171,W171,Y171,AA171,AC171)</f>
        <v>7138</v>
      </c>
      <c r="F171" s="113">
        <v>1</v>
      </c>
      <c r="G171" s="108">
        <v>3569</v>
      </c>
      <c r="H171" s="86">
        <v>0</v>
      </c>
      <c r="I171" s="110">
        <v>0</v>
      </c>
      <c r="J171" s="113">
        <v>0</v>
      </c>
      <c r="K171" s="108">
        <v>0</v>
      </c>
      <c r="L171" s="113">
        <v>0</v>
      </c>
      <c r="M171" s="108">
        <v>0</v>
      </c>
      <c r="N171" s="113">
        <v>0</v>
      </c>
      <c r="O171" s="108">
        <v>0</v>
      </c>
      <c r="P171" s="113">
        <v>1</v>
      </c>
      <c r="Q171" s="108">
        <v>3569</v>
      </c>
      <c r="R171" s="113">
        <v>0</v>
      </c>
      <c r="S171" s="108">
        <v>0</v>
      </c>
      <c r="T171" s="113">
        <v>0</v>
      </c>
      <c r="U171" s="108">
        <v>0</v>
      </c>
      <c r="V171" s="113">
        <v>0</v>
      </c>
      <c r="W171" s="108">
        <v>0</v>
      </c>
      <c r="X171" s="113">
        <v>0</v>
      </c>
      <c r="Y171" s="108">
        <v>0</v>
      </c>
      <c r="Z171" s="113">
        <v>0</v>
      </c>
      <c r="AA171" s="108">
        <v>0</v>
      </c>
      <c r="AB171" s="113">
        <v>0</v>
      </c>
      <c r="AC171" s="108">
        <v>0</v>
      </c>
      <c r="AD171" s="88"/>
    </row>
    <row r="172" spans="1:30" s="81" customFormat="1" ht="12.75" customHeight="1" x14ac:dyDescent="0.2">
      <c r="A172" s="82"/>
      <c r="B172" s="79" t="s">
        <v>282</v>
      </c>
      <c r="C172" s="84">
        <v>1</v>
      </c>
      <c r="D172" s="85" t="s">
        <v>35</v>
      </c>
      <c r="E172" s="109">
        <f>SUM(G172,I172,K172,M172,O172,Q172,S172,U172,W172,Y172,AA172,AC172)</f>
        <v>3429</v>
      </c>
      <c r="F172" s="86">
        <v>1</v>
      </c>
      <c r="G172" s="110">
        <v>3429</v>
      </c>
      <c r="H172" s="86">
        <v>0</v>
      </c>
      <c r="I172" s="110">
        <v>0</v>
      </c>
      <c r="J172" s="86">
        <v>0</v>
      </c>
      <c r="K172" s="110">
        <v>0</v>
      </c>
      <c r="L172" s="86">
        <v>0</v>
      </c>
      <c r="M172" s="110">
        <v>0</v>
      </c>
      <c r="N172" s="86">
        <v>0</v>
      </c>
      <c r="O172" s="110">
        <v>0</v>
      </c>
      <c r="P172" s="86">
        <v>0</v>
      </c>
      <c r="Q172" s="110">
        <v>0</v>
      </c>
      <c r="R172" s="86">
        <v>0</v>
      </c>
      <c r="S172" s="110">
        <v>0</v>
      </c>
      <c r="T172" s="86">
        <v>0</v>
      </c>
      <c r="U172" s="110">
        <v>0</v>
      </c>
      <c r="V172" s="86">
        <v>0</v>
      </c>
      <c r="W172" s="110">
        <v>0</v>
      </c>
      <c r="X172" s="86">
        <v>0</v>
      </c>
      <c r="Y172" s="110">
        <v>0</v>
      </c>
      <c r="Z172" s="86">
        <v>0</v>
      </c>
      <c r="AA172" s="110">
        <v>0</v>
      </c>
      <c r="AB172" s="86">
        <v>0</v>
      </c>
      <c r="AC172" s="110">
        <v>0</v>
      </c>
      <c r="AD172" s="88"/>
    </row>
    <row r="173" spans="1:30" s="81" customFormat="1" ht="25.5" customHeight="1" x14ac:dyDescent="0.2">
      <c r="A173" s="82">
        <v>292</v>
      </c>
      <c r="B173" s="83" t="s">
        <v>73</v>
      </c>
      <c r="C173" s="106"/>
      <c r="D173" s="91"/>
      <c r="E173" s="43">
        <f>+E174+E175+E176+E177+E178</f>
        <v>6389</v>
      </c>
      <c r="F173" s="93"/>
      <c r="G173" s="43">
        <f>+G174+G175+G176+G177+G178</f>
        <v>3585</v>
      </c>
      <c r="H173" s="94"/>
      <c r="I173" s="43">
        <f>+I174+I175+I176+I177+I178</f>
        <v>0</v>
      </c>
      <c r="J173" s="94"/>
      <c r="K173" s="43">
        <f>SUM(K174:K174)</f>
        <v>338</v>
      </c>
      <c r="L173" s="94"/>
      <c r="M173" s="43">
        <f>SUM(M174:M174)</f>
        <v>0</v>
      </c>
      <c r="N173" s="94"/>
      <c r="O173" s="43">
        <f>SUM(O174:O174)</f>
        <v>0</v>
      </c>
      <c r="P173" s="94"/>
      <c r="Q173" s="43">
        <f>+Q174+Q175+Q176+Q177+Q178</f>
        <v>1790</v>
      </c>
      <c r="R173" s="94"/>
      <c r="S173" s="43">
        <f>SUM(S174:S174)</f>
        <v>0</v>
      </c>
      <c r="T173" s="94"/>
      <c r="U173" s="43">
        <f>SUM(U174:U174)</f>
        <v>338</v>
      </c>
      <c r="V173" s="94"/>
      <c r="W173" s="43">
        <f>SUM(W174:W174)</f>
        <v>0</v>
      </c>
      <c r="X173" s="94"/>
      <c r="Y173" s="43">
        <f>SUM(Y174:Y174)</f>
        <v>0</v>
      </c>
      <c r="Z173" s="94"/>
      <c r="AA173" s="43">
        <f>SUM(AA174:AA174)</f>
        <v>338</v>
      </c>
      <c r="AB173" s="94"/>
      <c r="AC173" s="43">
        <f>SUM(AC174:AC174)</f>
        <v>0</v>
      </c>
      <c r="AD173" s="88"/>
    </row>
    <row r="174" spans="1:30" s="81" customFormat="1" ht="12.75" x14ac:dyDescent="0.2">
      <c r="A174" s="82"/>
      <c r="B174" s="105" t="s">
        <v>74</v>
      </c>
      <c r="C174" s="106">
        <v>3</v>
      </c>
      <c r="D174" s="85" t="s">
        <v>35</v>
      </c>
      <c r="E174" s="107">
        <f t="shared" ref="E174" si="17">SUM(G174,I174,K174,M174,O174,Q174,S174,U174,W174,Y174,AA174,AC174)</f>
        <v>1014</v>
      </c>
      <c r="F174" s="113">
        <v>0</v>
      </c>
      <c r="G174" s="108">
        <v>0</v>
      </c>
      <c r="H174" s="113">
        <v>0</v>
      </c>
      <c r="I174" s="108">
        <v>0</v>
      </c>
      <c r="J174" s="113">
        <v>1</v>
      </c>
      <c r="K174" s="108">
        <v>338</v>
      </c>
      <c r="L174" s="113">
        <v>0</v>
      </c>
      <c r="M174" s="108">
        <v>0</v>
      </c>
      <c r="N174" s="113">
        <v>0</v>
      </c>
      <c r="O174" s="108">
        <v>0</v>
      </c>
      <c r="P174" s="113">
        <v>0</v>
      </c>
      <c r="Q174" s="108">
        <v>0</v>
      </c>
      <c r="R174" s="113">
        <v>0</v>
      </c>
      <c r="S174" s="108">
        <v>0</v>
      </c>
      <c r="T174" s="113">
        <v>1</v>
      </c>
      <c r="U174" s="108">
        <v>338</v>
      </c>
      <c r="V174" s="113">
        <v>0</v>
      </c>
      <c r="W174" s="108">
        <v>0</v>
      </c>
      <c r="X174" s="113">
        <v>0</v>
      </c>
      <c r="Y174" s="108">
        <v>0</v>
      </c>
      <c r="Z174" s="113">
        <v>1</v>
      </c>
      <c r="AA174" s="108">
        <v>338</v>
      </c>
      <c r="AB174" s="113">
        <v>0</v>
      </c>
      <c r="AC174" s="108">
        <v>0</v>
      </c>
      <c r="AD174" s="88"/>
    </row>
    <row r="175" spans="1:30" s="81" customFormat="1" ht="12.75" x14ac:dyDescent="0.2">
      <c r="A175" s="82"/>
      <c r="B175" s="79" t="s">
        <v>333</v>
      </c>
      <c r="C175" s="106">
        <v>10</v>
      </c>
      <c r="D175" s="85" t="s">
        <v>35</v>
      </c>
      <c r="E175" s="107">
        <f>+G175+I175+K175+M175+O175+Q175+S175+U175+W175+Y175+AA175+AC175</f>
        <v>670</v>
      </c>
      <c r="F175" s="113">
        <v>10</v>
      </c>
      <c r="G175" s="108">
        <v>670</v>
      </c>
      <c r="H175" s="113">
        <v>0</v>
      </c>
      <c r="I175" s="108">
        <v>0</v>
      </c>
      <c r="J175" s="113">
        <v>0</v>
      </c>
      <c r="K175" s="108">
        <v>0</v>
      </c>
      <c r="L175" s="113">
        <v>0</v>
      </c>
      <c r="M175" s="108">
        <v>0</v>
      </c>
      <c r="N175" s="113">
        <v>0</v>
      </c>
      <c r="O175" s="108">
        <v>0</v>
      </c>
      <c r="P175" s="113">
        <v>0</v>
      </c>
      <c r="Q175" s="108">
        <v>0</v>
      </c>
      <c r="R175" s="113">
        <v>0</v>
      </c>
      <c r="S175" s="108">
        <v>0</v>
      </c>
      <c r="T175" s="113">
        <v>0</v>
      </c>
      <c r="U175" s="108">
        <v>0</v>
      </c>
      <c r="V175" s="113">
        <v>0</v>
      </c>
      <c r="W175" s="108">
        <v>0</v>
      </c>
      <c r="X175" s="113">
        <v>0</v>
      </c>
      <c r="Y175" s="108">
        <v>0</v>
      </c>
      <c r="Z175" s="113">
        <v>0</v>
      </c>
      <c r="AA175" s="108">
        <v>0</v>
      </c>
      <c r="AB175" s="113">
        <v>0</v>
      </c>
      <c r="AC175" s="108">
        <v>0</v>
      </c>
      <c r="AD175" s="88"/>
    </row>
    <row r="176" spans="1:30" s="81" customFormat="1" ht="12.75" x14ac:dyDescent="0.2">
      <c r="A176" s="82"/>
      <c r="B176" s="79" t="s">
        <v>285</v>
      </c>
      <c r="C176" s="106">
        <v>3</v>
      </c>
      <c r="D176" s="85" t="s">
        <v>35</v>
      </c>
      <c r="E176" s="107">
        <f>+G176+I176+K176+M176+O176+Q176+S176+U176+W176+Y176+AA176+AC176</f>
        <v>1125</v>
      </c>
      <c r="F176" s="113">
        <v>3</v>
      </c>
      <c r="G176" s="108">
        <v>1125</v>
      </c>
      <c r="H176" s="113">
        <v>0</v>
      </c>
      <c r="I176" s="108">
        <v>0</v>
      </c>
      <c r="J176" s="113">
        <v>0</v>
      </c>
      <c r="K176" s="108">
        <v>0</v>
      </c>
      <c r="L176" s="113">
        <v>0</v>
      </c>
      <c r="M176" s="108">
        <v>0</v>
      </c>
      <c r="N176" s="113">
        <v>0</v>
      </c>
      <c r="O176" s="108">
        <v>0</v>
      </c>
      <c r="P176" s="113">
        <v>0</v>
      </c>
      <c r="Q176" s="108">
        <v>0</v>
      </c>
      <c r="R176" s="113">
        <v>0</v>
      </c>
      <c r="S176" s="108">
        <v>0</v>
      </c>
      <c r="T176" s="113">
        <v>0</v>
      </c>
      <c r="U176" s="108">
        <v>0</v>
      </c>
      <c r="V176" s="113">
        <v>0</v>
      </c>
      <c r="W176" s="108">
        <v>0</v>
      </c>
      <c r="X176" s="113">
        <v>0</v>
      </c>
      <c r="Y176" s="108">
        <v>0</v>
      </c>
      <c r="Z176" s="113">
        <v>0</v>
      </c>
      <c r="AA176" s="108">
        <v>0</v>
      </c>
      <c r="AB176" s="113">
        <v>0</v>
      </c>
      <c r="AC176" s="108">
        <v>0</v>
      </c>
      <c r="AD176" s="88"/>
    </row>
    <row r="177" spans="1:30" s="81" customFormat="1" ht="12.75" x14ac:dyDescent="0.2">
      <c r="A177" s="82"/>
      <c r="B177" s="79" t="s">
        <v>286</v>
      </c>
      <c r="C177" s="106">
        <v>20</v>
      </c>
      <c r="D177" s="85" t="s">
        <v>35</v>
      </c>
      <c r="E177" s="107">
        <f>+G177+I177+K177+M177+O177+Q177+S177+U177+W177+Y177+AA177+AC177</f>
        <v>2900</v>
      </c>
      <c r="F177" s="113">
        <v>10</v>
      </c>
      <c r="G177" s="108">
        <v>1450</v>
      </c>
      <c r="H177" s="113">
        <v>0</v>
      </c>
      <c r="I177" s="108">
        <v>0</v>
      </c>
      <c r="J177" s="113">
        <v>0</v>
      </c>
      <c r="K177" s="108">
        <v>0</v>
      </c>
      <c r="L177" s="113">
        <v>0</v>
      </c>
      <c r="M177" s="108">
        <v>0</v>
      </c>
      <c r="N177" s="113">
        <v>0</v>
      </c>
      <c r="O177" s="108">
        <v>0</v>
      </c>
      <c r="P177" s="113">
        <v>10</v>
      </c>
      <c r="Q177" s="108">
        <v>1450</v>
      </c>
      <c r="R177" s="113">
        <v>0</v>
      </c>
      <c r="S177" s="108">
        <v>0</v>
      </c>
      <c r="T177" s="113">
        <v>0</v>
      </c>
      <c r="U177" s="108">
        <v>0</v>
      </c>
      <c r="V177" s="113">
        <v>0</v>
      </c>
      <c r="W177" s="108">
        <v>0</v>
      </c>
      <c r="X177" s="113">
        <v>0</v>
      </c>
      <c r="Y177" s="108">
        <v>0</v>
      </c>
      <c r="Z177" s="113">
        <v>0</v>
      </c>
      <c r="AA177" s="108">
        <v>0</v>
      </c>
      <c r="AB177" s="113">
        <v>0</v>
      </c>
      <c r="AC177" s="108">
        <v>0</v>
      </c>
      <c r="AD177" s="88"/>
    </row>
    <row r="178" spans="1:30" s="81" customFormat="1" ht="12.75" x14ac:dyDescent="0.2">
      <c r="A178" s="82"/>
      <c r="B178" s="79" t="s">
        <v>287</v>
      </c>
      <c r="C178" s="106">
        <v>10</v>
      </c>
      <c r="D178" s="85" t="s">
        <v>35</v>
      </c>
      <c r="E178" s="107">
        <f>+G178+I178+K178+M178+O178+Q178+S178+U178+W178+Y178+AA178+AC178</f>
        <v>680</v>
      </c>
      <c r="F178" s="113">
        <v>5</v>
      </c>
      <c r="G178" s="108">
        <v>340</v>
      </c>
      <c r="H178" s="113">
        <v>0</v>
      </c>
      <c r="I178" s="108">
        <v>0</v>
      </c>
      <c r="J178" s="113">
        <v>0</v>
      </c>
      <c r="K178" s="108">
        <v>0</v>
      </c>
      <c r="L178" s="113">
        <v>0</v>
      </c>
      <c r="M178" s="108">
        <v>0</v>
      </c>
      <c r="N178" s="113">
        <v>0</v>
      </c>
      <c r="O178" s="108">
        <v>0</v>
      </c>
      <c r="P178" s="113">
        <v>5</v>
      </c>
      <c r="Q178" s="108">
        <v>340</v>
      </c>
      <c r="R178" s="113">
        <v>0</v>
      </c>
      <c r="S178" s="108">
        <v>0</v>
      </c>
      <c r="T178" s="113">
        <v>0</v>
      </c>
      <c r="U178" s="108">
        <v>0</v>
      </c>
      <c r="V178" s="113">
        <v>0</v>
      </c>
      <c r="W178" s="108">
        <v>0</v>
      </c>
      <c r="X178" s="113">
        <v>0</v>
      </c>
      <c r="Y178" s="108">
        <v>0</v>
      </c>
      <c r="Z178" s="113">
        <v>0</v>
      </c>
      <c r="AA178" s="108">
        <v>0</v>
      </c>
      <c r="AB178" s="113">
        <v>0</v>
      </c>
      <c r="AC178" s="108">
        <v>0</v>
      </c>
      <c r="AD178" s="88"/>
    </row>
    <row r="179" spans="1:30" ht="35.25" customHeight="1" x14ac:dyDescent="0.2">
      <c r="A179" s="23">
        <v>294</v>
      </c>
      <c r="B179" s="19" t="s">
        <v>76</v>
      </c>
      <c r="C179" s="31"/>
      <c r="D179" s="18"/>
      <c r="E179" s="24">
        <f>SUM(E180:E185)</f>
        <v>17353</v>
      </c>
      <c r="F179" s="36"/>
      <c r="G179" s="24">
        <f>SUM(G180:G185)</f>
        <v>0</v>
      </c>
      <c r="H179" s="37"/>
      <c r="I179" s="24">
        <f>SUM(I180:I185)</f>
        <v>4726</v>
      </c>
      <c r="J179" s="37"/>
      <c r="K179" s="24">
        <f>SUM(K180:K185)</f>
        <v>3367</v>
      </c>
      <c r="L179" s="37"/>
      <c r="M179" s="24">
        <f>SUM(M180:M185)</f>
        <v>0</v>
      </c>
      <c r="N179" s="37"/>
      <c r="O179" s="24">
        <f>SUM(O180:O185)</f>
        <v>1167</v>
      </c>
      <c r="P179" s="37"/>
      <c r="Q179" s="24">
        <f>SUM(Q180:Q185)</f>
        <v>3006</v>
      </c>
      <c r="R179" s="37"/>
      <c r="S179" s="24">
        <f>SUM(S180:S185)</f>
        <v>3920</v>
      </c>
      <c r="T179" s="37"/>
      <c r="U179" s="24">
        <f>SUM(U180:U185)</f>
        <v>1167</v>
      </c>
      <c r="V179" s="37"/>
      <c r="W179" s="24">
        <f>SUM(W180:W185)</f>
        <v>0</v>
      </c>
      <c r="X179" s="37"/>
      <c r="Y179" s="24">
        <f>SUM(Y180:Y185)</f>
        <v>0</v>
      </c>
      <c r="Z179" s="37"/>
      <c r="AA179" s="24">
        <f>SUM(AA180:AA185)</f>
        <v>0</v>
      </c>
      <c r="AB179" s="37"/>
      <c r="AC179" s="37">
        <v>0</v>
      </c>
      <c r="AD179" s="17"/>
    </row>
    <row r="180" spans="1:30" s="81" customFormat="1" ht="12.75" x14ac:dyDescent="0.2">
      <c r="A180" s="82"/>
      <c r="B180" s="105" t="s">
        <v>178</v>
      </c>
      <c r="C180" s="106">
        <v>10</v>
      </c>
      <c r="D180" s="85" t="s">
        <v>35</v>
      </c>
      <c r="E180" s="107">
        <f t="shared" ref="E180:E185" si="18">SUM(G180,I180,K180,M180,O180,Q180,S180,U180,W180,Y180,AA180,AC180)</f>
        <v>4500</v>
      </c>
      <c r="F180" s="113">
        <v>0</v>
      </c>
      <c r="G180" s="108">
        <v>0</v>
      </c>
      <c r="H180" s="113">
        <v>5</v>
      </c>
      <c r="I180" s="108">
        <v>2250</v>
      </c>
      <c r="J180" s="113">
        <v>0</v>
      </c>
      <c r="K180" s="108">
        <v>0</v>
      </c>
      <c r="L180" s="113">
        <v>0</v>
      </c>
      <c r="M180" s="108">
        <v>0</v>
      </c>
      <c r="N180" s="113">
        <v>0</v>
      </c>
      <c r="O180" s="108">
        <v>0</v>
      </c>
      <c r="P180" s="113">
        <v>5</v>
      </c>
      <c r="Q180" s="108">
        <v>2250</v>
      </c>
      <c r="R180" s="113">
        <v>0</v>
      </c>
      <c r="S180" s="108">
        <v>0</v>
      </c>
      <c r="T180" s="113">
        <v>0</v>
      </c>
      <c r="U180" s="108">
        <v>0</v>
      </c>
      <c r="V180" s="113">
        <v>0</v>
      </c>
      <c r="W180" s="108">
        <v>0</v>
      </c>
      <c r="X180" s="113">
        <v>0</v>
      </c>
      <c r="Y180" s="108">
        <v>0</v>
      </c>
      <c r="Z180" s="113">
        <v>0</v>
      </c>
      <c r="AA180" s="108">
        <v>0</v>
      </c>
      <c r="AB180" s="113">
        <v>0</v>
      </c>
      <c r="AC180" s="108">
        <v>0</v>
      </c>
      <c r="AD180" s="88"/>
    </row>
    <row r="181" spans="1:30" s="81" customFormat="1" ht="14.25" customHeight="1" x14ac:dyDescent="0.2">
      <c r="A181" s="82"/>
      <c r="B181" s="105" t="s">
        <v>196</v>
      </c>
      <c r="C181" s="106">
        <f t="shared" si="16"/>
        <v>9</v>
      </c>
      <c r="D181" s="85" t="s">
        <v>35</v>
      </c>
      <c r="E181" s="107">
        <f t="shared" si="18"/>
        <v>3501</v>
      </c>
      <c r="F181" s="113">
        <v>0</v>
      </c>
      <c r="G181" s="108">
        <v>0</v>
      </c>
      <c r="H181" s="113">
        <v>0</v>
      </c>
      <c r="I181" s="108">
        <v>0</v>
      </c>
      <c r="J181" s="113">
        <v>3</v>
      </c>
      <c r="K181" s="108">
        <v>1167</v>
      </c>
      <c r="L181" s="113">
        <v>0</v>
      </c>
      <c r="M181" s="108">
        <v>0</v>
      </c>
      <c r="N181" s="113">
        <v>3</v>
      </c>
      <c r="O181" s="108">
        <v>1167</v>
      </c>
      <c r="P181" s="113">
        <v>0</v>
      </c>
      <c r="Q181" s="108">
        <v>0</v>
      </c>
      <c r="R181" s="113">
        <v>0</v>
      </c>
      <c r="S181" s="108">
        <v>0</v>
      </c>
      <c r="T181" s="113">
        <v>3</v>
      </c>
      <c r="U181" s="108">
        <v>1167</v>
      </c>
      <c r="V181" s="113">
        <v>0</v>
      </c>
      <c r="W181" s="108">
        <v>0</v>
      </c>
      <c r="X181" s="113">
        <v>0</v>
      </c>
      <c r="Y181" s="108">
        <v>0</v>
      </c>
      <c r="Z181" s="113">
        <v>0</v>
      </c>
      <c r="AA181" s="108">
        <v>0</v>
      </c>
      <c r="AB181" s="113">
        <v>0</v>
      </c>
      <c r="AC181" s="108">
        <v>0</v>
      </c>
      <c r="AD181" s="88"/>
    </row>
    <row r="182" spans="1:30" s="81" customFormat="1" ht="14.25" customHeight="1" x14ac:dyDescent="0.2">
      <c r="A182" s="82"/>
      <c r="B182" s="105" t="s">
        <v>197</v>
      </c>
      <c r="C182" s="106">
        <v>20</v>
      </c>
      <c r="D182" s="85" t="s">
        <v>35</v>
      </c>
      <c r="E182" s="107">
        <f t="shared" si="18"/>
        <v>2600</v>
      </c>
      <c r="F182" s="113">
        <v>0</v>
      </c>
      <c r="G182" s="108">
        <v>0</v>
      </c>
      <c r="H182" s="113">
        <v>10</v>
      </c>
      <c r="I182" s="108">
        <v>1300</v>
      </c>
      <c r="J182" s="113">
        <v>0</v>
      </c>
      <c r="K182" s="108">
        <v>0</v>
      </c>
      <c r="L182" s="113">
        <v>0</v>
      </c>
      <c r="M182" s="108">
        <v>0</v>
      </c>
      <c r="N182" s="113">
        <v>0</v>
      </c>
      <c r="O182" s="108">
        <v>0</v>
      </c>
      <c r="P182" s="113">
        <v>0</v>
      </c>
      <c r="Q182" s="108">
        <v>0</v>
      </c>
      <c r="R182" s="113">
        <v>10</v>
      </c>
      <c r="S182" s="108">
        <v>1300</v>
      </c>
      <c r="T182" s="113">
        <v>0</v>
      </c>
      <c r="U182" s="108">
        <v>0</v>
      </c>
      <c r="V182" s="113">
        <v>0</v>
      </c>
      <c r="W182" s="108">
        <v>0</v>
      </c>
      <c r="X182" s="113">
        <v>0</v>
      </c>
      <c r="Y182" s="108">
        <v>0</v>
      </c>
      <c r="Z182" s="113">
        <v>0</v>
      </c>
      <c r="AA182" s="108">
        <v>0</v>
      </c>
      <c r="AB182" s="113">
        <v>0</v>
      </c>
      <c r="AC182" s="108">
        <v>0</v>
      </c>
      <c r="AD182" s="88"/>
    </row>
    <row r="183" spans="1:30" s="81" customFormat="1" ht="14.25" customHeight="1" x14ac:dyDescent="0.2">
      <c r="A183" s="82"/>
      <c r="B183" s="105" t="s">
        <v>198</v>
      </c>
      <c r="C183" s="106">
        <v>4</v>
      </c>
      <c r="D183" s="85" t="s">
        <v>35</v>
      </c>
      <c r="E183" s="107">
        <f t="shared" si="18"/>
        <v>4400</v>
      </c>
      <c r="F183" s="113">
        <v>0</v>
      </c>
      <c r="G183" s="108">
        <v>0</v>
      </c>
      <c r="H183" s="113">
        <v>0</v>
      </c>
      <c r="I183" s="108">
        <v>0</v>
      </c>
      <c r="J183" s="113">
        <v>2</v>
      </c>
      <c r="K183" s="108">
        <v>2200</v>
      </c>
      <c r="L183" s="113">
        <v>0</v>
      </c>
      <c r="M183" s="108">
        <v>0</v>
      </c>
      <c r="N183" s="113">
        <v>0</v>
      </c>
      <c r="O183" s="108">
        <v>0</v>
      </c>
      <c r="P183" s="113">
        <v>0</v>
      </c>
      <c r="Q183" s="108">
        <v>0</v>
      </c>
      <c r="R183" s="113">
        <v>2</v>
      </c>
      <c r="S183" s="108">
        <v>2200</v>
      </c>
      <c r="T183" s="113">
        <v>0</v>
      </c>
      <c r="U183" s="108">
        <v>0</v>
      </c>
      <c r="V183" s="113">
        <v>0</v>
      </c>
      <c r="W183" s="108">
        <v>0</v>
      </c>
      <c r="X183" s="113">
        <v>0</v>
      </c>
      <c r="Y183" s="108">
        <v>0</v>
      </c>
      <c r="Z183" s="113">
        <v>0</v>
      </c>
      <c r="AA183" s="108">
        <v>0</v>
      </c>
      <c r="AB183" s="113">
        <v>0</v>
      </c>
      <c r="AC183" s="108">
        <v>0</v>
      </c>
      <c r="AD183" s="88"/>
    </row>
    <row r="184" spans="1:30" s="81" customFormat="1" ht="14.25" customHeight="1" x14ac:dyDescent="0.2">
      <c r="A184" s="82"/>
      <c r="B184" s="105" t="s">
        <v>199</v>
      </c>
      <c r="C184" s="106">
        <v>4</v>
      </c>
      <c r="D184" s="85" t="s">
        <v>35</v>
      </c>
      <c r="E184" s="107">
        <f t="shared" si="18"/>
        <v>840</v>
      </c>
      <c r="F184" s="113">
        <v>0</v>
      </c>
      <c r="G184" s="108">
        <v>0</v>
      </c>
      <c r="H184" s="113">
        <v>2</v>
      </c>
      <c r="I184" s="108">
        <v>420</v>
      </c>
      <c r="J184" s="113">
        <v>0</v>
      </c>
      <c r="K184" s="108">
        <v>0</v>
      </c>
      <c r="L184" s="113">
        <v>0</v>
      </c>
      <c r="M184" s="108">
        <v>0</v>
      </c>
      <c r="N184" s="113">
        <v>0</v>
      </c>
      <c r="O184" s="108">
        <v>0</v>
      </c>
      <c r="P184" s="113">
        <v>0</v>
      </c>
      <c r="Q184" s="108">
        <v>0</v>
      </c>
      <c r="R184" s="113">
        <v>2</v>
      </c>
      <c r="S184" s="108">
        <v>420</v>
      </c>
      <c r="T184" s="113">
        <v>0</v>
      </c>
      <c r="U184" s="108">
        <v>0</v>
      </c>
      <c r="V184" s="113">
        <v>0</v>
      </c>
      <c r="W184" s="108">
        <v>0</v>
      </c>
      <c r="X184" s="113">
        <v>0</v>
      </c>
      <c r="Y184" s="108">
        <v>0</v>
      </c>
      <c r="Z184" s="113">
        <v>0</v>
      </c>
      <c r="AA184" s="108">
        <v>0</v>
      </c>
      <c r="AB184" s="113">
        <v>0</v>
      </c>
      <c r="AC184" s="108">
        <v>0</v>
      </c>
      <c r="AD184" s="88"/>
    </row>
    <row r="185" spans="1:30" s="81" customFormat="1" ht="13.5" customHeight="1" x14ac:dyDescent="0.2">
      <c r="A185" s="82"/>
      <c r="B185" s="105" t="s">
        <v>179</v>
      </c>
      <c r="C185" s="106">
        <f t="shared" si="16"/>
        <v>8</v>
      </c>
      <c r="D185" s="85" t="s">
        <v>35</v>
      </c>
      <c r="E185" s="107">
        <f t="shared" si="18"/>
        <v>1512</v>
      </c>
      <c r="F185" s="113">
        <v>0</v>
      </c>
      <c r="G185" s="108">
        <v>0</v>
      </c>
      <c r="H185" s="113">
        <v>4</v>
      </c>
      <c r="I185" s="108">
        <v>756</v>
      </c>
      <c r="J185" s="113">
        <v>0</v>
      </c>
      <c r="K185" s="108">
        <v>0</v>
      </c>
      <c r="L185" s="113">
        <v>0</v>
      </c>
      <c r="M185" s="108">
        <v>0</v>
      </c>
      <c r="N185" s="113">
        <v>0</v>
      </c>
      <c r="O185" s="108">
        <v>0</v>
      </c>
      <c r="P185" s="113">
        <v>4</v>
      </c>
      <c r="Q185" s="108">
        <v>756</v>
      </c>
      <c r="R185" s="113">
        <v>0</v>
      </c>
      <c r="S185" s="108">
        <v>0</v>
      </c>
      <c r="T185" s="113">
        <v>0</v>
      </c>
      <c r="U185" s="108">
        <v>0</v>
      </c>
      <c r="V185" s="113">
        <v>0</v>
      </c>
      <c r="W185" s="108">
        <v>0</v>
      </c>
      <c r="X185" s="113">
        <v>0</v>
      </c>
      <c r="Y185" s="108">
        <v>0</v>
      </c>
      <c r="Z185" s="113">
        <v>0</v>
      </c>
      <c r="AA185" s="108">
        <v>0</v>
      </c>
      <c r="AB185" s="113">
        <v>0</v>
      </c>
      <c r="AC185" s="108">
        <v>0</v>
      </c>
      <c r="AD185" s="88"/>
    </row>
    <row r="186" spans="1:30" s="81" customFormat="1" ht="24.75" customHeight="1" x14ac:dyDescent="0.2">
      <c r="A186" s="82">
        <v>296</v>
      </c>
      <c r="B186" s="83" t="s">
        <v>77</v>
      </c>
      <c r="C186" s="106"/>
      <c r="D186" s="91"/>
      <c r="E186" s="43">
        <f>+E187+E188+E189+E190+E191+E192+E193+E194+E195+E196+E197+E198+E199</f>
        <v>381687.12</v>
      </c>
      <c r="F186" s="93"/>
      <c r="G186" s="43">
        <f>SUM(G187:G199)</f>
        <v>45785.29</v>
      </c>
      <c r="H186" s="94"/>
      <c r="I186" s="43">
        <f>SUM(I187:I199)</f>
        <v>45093.42</v>
      </c>
      <c r="J186" s="94"/>
      <c r="K186" s="43">
        <f>SUM(K187:K199)</f>
        <v>15012.72</v>
      </c>
      <c r="L186" s="94"/>
      <c r="M186" s="43">
        <f>SUM(M187:M199)</f>
        <v>52064.72</v>
      </c>
      <c r="N186" s="94"/>
      <c r="O186" s="43">
        <f>SUM(O187:O199)</f>
        <v>18012.72</v>
      </c>
      <c r="P186" s="94"/>
      <c r="Q186" s="43">
        <f>SUM(Q187:Q199)</f>
        <v>39184.07</v>
      </c>
      <c r="R186" s="94"/>
      <c r="S186" s="43">
        <f>SUM(S187:S199)</f>
        <v>34784.58</v>
      </c>
      <c r="T186" s="94"/>
      <c r="U186" s="43">
        <f>SUM(U187:U199)</f>
        <v>40464.720000000001</v>
      </c>
      <c r="V186" s="94"/>
      <c r="W186" s="43">
        <f>SUM(W187:W199)</f>
        <v>18012.72</v>
      </c>
      <c r="X186" s="94"/>
      <c r="Y186" s="43">
        <f>SUM(Y187:Y199)</f>
        <v>36364.720000000001</v>
      </c>
      <c r="Z186" s="94"/>
      <c r="AA186" s="43">
        <f>SUM(AA187:AA199)</f>
        <v>18012.72</v>
      </c>
      <c r="AB186" s="94"/>
      <c r="AC186" s="43">
        <f>SUM(AC187:AC199)</f>
        <v>18894.72</v>
      </c>
      <c r="AD186" s="88"/>
    </row>
    <row r="187" spans="1:30" s="81" customFormat="1" ht="14.25" customHeight="1" x14ac:dyDescent="0.2">
      <c r="A187" s="82"/>
      <c r="B187" s="105" t="s">
        <v>180</v>
      </c>
      <c r="C187" s="106">
        <f t="shared" si="16"/>
        <v>10</v>
      </c>
      <c r="D187" s="85" t="s">
        <v>35</v>
      </c>
      <c r="E187" s="107">
        <f t="shared" ref="E187:E199" si="19">SUM(G187,I187,K187,M187,O187,Q187,S187,U187,W187,Y187,AA187,AC187)</f>
        <v>27000</v>
      </c>
      <c r="F187" s="113">
        <v>0</v>
      </c>
      <c r="G187" s="108">
        <v>0</v>
      </c>
      <c r="H187" s="113">
        <v>2</v>
      </c>
      <c r="I187" s="108">
        <v>5400</v>
      </c>
      <c r="J187" s="113">
        <v>0</v>
      </c>
      <c r="K187" s="108">
        <v>0</v>
      </c>
      <c r="L187" s="113">
        <v>2</v>
      </c>
      <c r="M187" s="108">
        <v>5400</v>
      </c>
      <c r="N187" s="113">
        <v>0</v>
      </c>
      <c r="O187" s="108">
        <v>0</v>
      </c>
      <c r="P187" s="113">
        <v>2</v>
      </c>
      <c r="Q187" s="108">
        <v>5400</v>
      </c>
      <c r="R187" s="113">
        <v>0</v>
      </c>
      <c r="S187" s="108">
        <v>0</v>
      </c>
      <c r="T187" s="113">
        <v>2</v>
      </c>
      <c r="U187" s="108">
        <v>5400</v>
      </c>
      <c r="V187" s="113">
        <v>0</v>
      </c>
      <c r="W187" s="108">
        <v>0</v>
      </c>
      <c r="X187" s="113">
        <v>2</v>
      </c>
      <c r="Y187" s="108">
        <v>5400</v>
      </c>
      <c r="Z187" s="113">
        <v>0</v>
      </c>
      <c r="AA187" s="108">
        <v>0</v>
      </c>
      <c r="AB187" s="113">
        <v>0</v>
      </c>
      <c r="AC187" s="108">
        <v>0</v>
      </c>
      <c r="AD187" s="88"/>
    </row>
    <row r="188" spans="1:30" s="81" customFormat="1" ht="12.75" customHeight="1" x14ac:dyDescent="0.2">
      <c r="A188" s="82"/>
      <c r="B188" s="105" t="s">
        <v>181</v>
      </c>
      <c r="C188" s="106">
        <v>180</v>
      </c>
      <c r="D188" s="85" t="s">
        <v>35</v>
      </c>
      <c r="E188" s="107">
        <f t="shared" si="19"/>
        <v>10440</v>
      </c>
      <c r="F188" s="113">
        <v>15</v>
      </c>
      <c r="G188" s="108">
        <v>870</v>
      </c>
      <c r="H188" s="113">
        <v>15</v>
      </c>
      <c r="I188" s="108">
        <v>870</v>
      </c>
      <c r="J188" s="113">
        <v>15</v>
      </c>
      <c r="K188" s="108">
        <v>870</v>
      </c>
      <c r="L188" s="113">
        <v>15</v>
      </c>
      <c r="M188" s="108">
        <v>870</v>
      </c>
      <c r="N188" s="113">
        <v>15</v>
      </c>
      <c r="O188" s="108">
        <v>870</v>
      </c>
      <c r="P188" s="113">
        <v>15</v>
      </c>
      <c r="Q188" s="108">
        <v>870</v>
      </c>
      <c r="R188" s="113">
        <v>15</v>
      </c>
      <c r="S188" s="108">
        <v>870</v>
      </c>
      <c r="T188" s="113">
        <v>15</v>
      </c>
      <c r="U188" s="108">
        <v>870</v>
      </c>
      <c r="V188" s="113">
        <v>15</v>
      </c>
      <c r="W188" s="108">
        <v>870</v>
      </c>
      <c r="X188" s="113">
        <v>15</v>
      </c>
      <c r="Y188" s="108">
        <v>870</v>
      </c>
      <c r="Z188" s="113">
        <v>15</v>
      </c>
      <c r="AA188" s="108">
        <v>870</v>
      </c>
      <c r="AB188" s="113">
        <v>15</v>
      </c>
      <c r="AC188" s="108">
        <v>870</v>
      </c>
      <c r="AD188" s="88"/>
    </row>
    <row r="189" spans="1:30" s="81" customFormat="1" ht="15.75" customHeight="1" x14ac:dyDescent="0.2">
      <c r="A189" s="82"/>
      <c r="B189" s="105" t="s">
        <v>182</v>
      </c>
      <c r="C189" s="106">
        <f t="shared" si="16"/>
        <v>12</v>
      </c>
      <c r="D189" s="85" t="s">
        <v>35</v>
      </c>
      <c r="E189" s="107">
        <f t="shared" si="19"/>
        <v>3000</v>
      </c>
      <c r="F189" s="113">
        <v>0</v>
      </c>
      <c r="G189" s="108">
        <v>0</v>
      </c>
      <c r="H189" s="113">
        <v>2</v>
      </c>
      <c r="I189" s="108">
        <v>500</v>
      </c>
      <c r="J189" s="113">
        <v>0</v>
      </c>
      <c r="K189" s="108">
        <v>0</v>
      </c>
      <c r="L189" s="113">
        <v>2</v>
      </c>
      <c r="M189" s="108">
        <v>500</v>
      </c>
      <c r="N189" s="113">
        <v>0</v>
      </c>
      <c r="O189" s="108">
        <v>0</v>
      </c>
      <c r="P189" s="113">
        <v>2</v>
      </c>
      <c r="Q189" s="108">
        <v>500</v>
      </c>
      <c r="R189" s="113">
        <v>0</v>
      </c>
      <c r="S189" s="108">
        <v>0</v>
      </c>
      <c r="T189" s="113">
        <v>2</v>
      </c>
      <c r="U189" s="108">
        <v>500</v>
      </c>
      <c r="V189" s="113">
        <v>0</v>
      </c>
      <c r="W189" s="108">
        <v>0</v>
      </c>
      <c r="X189" s="113">
        <v>2</v>
      </c>
      <c r="Y189" s="108">
        <v>500</v>
      </c>
      <c r="Z189" s="113">
        <v>0</v>
      </c>
      <c r="AA189" s="108">
        <v>0</v>
      </c>
      <c r="AB189" s="113">
        <v>2</v>
      </c>
      <c r="AC189" s="108">
        <v>500</v>
      </c>
      <c r="AD189" s="88"/>
    </row>
    <row r="190" spans="1:30" s="81" customFormat="1" ht="14.25" customHeight="1" x14ac:dyDescent="0.2">
      <c r="A190" s="82"/>
      <c r="B190" s="105" t="s">
        <v>183</v>
      </c>
      <c r="C190" s="106">
        <f t="shared" si="16"/>
        <v>12</v>
      </c>
      <c r="D190" s="85" t="s">
        <v>35</v>
      </c>
      <c r="E190" s="107">
        <f t="shared" si="19"/>
        <v>1440</v>
      </c>
      <c r="F190" s="113">
        <v>0</v>
      </c>
      <c r="G190" s="108">
        <v>0</v>
      </c>
      <c r="H190" s="113">
        <v>2</v>
      </c>
      <c r="I190" s="108">
        <v>240</v>
      </c>
      <c r="J190" s="113">
        <v>0</v>
      </c>
      <c r="K190" s="108">
        <v>0</v>
      </c>
      <c r="L190" s="113">
        <v>2</v>
      </c>
      <c r="M190" s="108">
        <v>240</v>
      </c>
      <c r="N190" s="113">
        <v>0</v>
      </c>
      <c r="O190" s="108">
        <v>0</v>
      </c>
      <c r="P190" s="113">
        <v>2</v>
      </c>
      <c r="Q190" s="108">
        <v>240</v>
      </c>
      <c r="R190" s="113">
        <v>0</v>
      </c>
      <c r="S190" s="108">
        <v>0</v>
      </c>
      <c r="T190" s="113">
        <v>2</v>
      </c>
      <c r="U190" s="108">
        <v>240</v>
      </c>
      <c r="V190" s="113">
        <v>0</v>
      </c>
      <c r="W190" s="108">
        <v>0</v>
      </c>
      <c r="X190" s="113">
        <v>2</v>
      </c>
      <c r="Y190" s="108">
        <v>240</v>
      </c>
      <c r="Z190" s="113">
        <v>0</v>
      </c>
      <c r="AA190" s="108">
        <v>0</v>
      </c>
      <c r="AB190" s="113">
        <v>2</v>
      </c>
      <c r="AC190" s="108">
        <v>240</v>
      </c>
      <c r="AD190" s="88"/>
    </row>
    <row r="191" spans="1:30" s="81" customFormat="1" ht="15.75" customHeight="1" x14ac:dyDescent="0.2">
      <c r="A191" s="82"/>
      <c r="B191" s="105" t="s">
        <v>184</v>
      </c>
      <c r="C191" s="106">
        <f t="shared" si="16"/>
        <v>10</v>
      </c>
      <c r="D191" s="85" t="s">
        <v>35</v>
      </c>
      <c r="E191" s="107">
        <f t="shared" si="19"/>
        <v>8900</v>
      </c>
      <c r="F191" s="113">
        <v>0</v>
      </c>
      <c r="G191" s="108">
        <v>0</v>
      </c>
      <c r="H191" s="113">
        <v>2</v>
      </c>
      <c r="I191" s="108">
        <v>1780</v>
      </c>
      <c r="J191" s="113">
        <v>0</v>
      </c>
      <c r="K191" s="108">
        <v>0</v>
      </c>
      <c r="L191" s="113">
        <v>2</v>
      </c>
      <c r="M191" s="108">
        <v>1780</v>
      </c>
      <c r="N191" s="113">
        <v>0</v>
      </c>
      <c r="O191" s="108">
        <v>0</v>
      </c>
      <c r="P191" s="113">
        <v>2</v>
      </c>
      <c r="Q191" s="108">
        <v>1780</v>
      </c>
      <c r="R191" s="113">
        <v>0</v>
      </c>
      <c r="S191" s="108">
        <v>0</v>
      </c>
      <c r="T191" s="113">
        <v>2</v>
      </c>
      <c r="U191" s="108">
        <v>1780</v>
      </c>
      <c r="V191" s="113">
        <v>0</v>
      </c>
      <c r="W191" s="108">
        <v>0</v>
      </c>
      <c r="X191" s="113">
        <v>2</v>
      </c>
      <c r="Y191" s="108">
        <v>1780</v>
      </c>
      <c r="Z191" s="113">
        <v>0</v>
      </c>
      <c r="AA191" s="108">
        <v>0</v>
      </c>
      <c r="AB191" s="113">
        <v>0</v>
      </c>
      <c r="AC191" s="108">
        <v>0</v>
      </c>
      <c r="AD191" s="88"/>
    </row>
    <row r="192" spans="1:30" s="81" customFormat="1" ht="15.75" customHeight="1" x14ac:dyDescent="0.2">
      <c r="A192" s="82"/>
      <c r="B192" s="105" t="s">
        <v>340</v>
      </c>
      <c r="C192" s="106">
        <v>2</v>
      </c>
      <c r="D192" s="85" t="s">
        <v>35</v>
      </c>
      <c r="E192" s="107">
        <f t="shared" si="19"/>
        <v>24688</v>
      </c>
      <c r="F192" s="113">
        <v>1</v>
      </c>
      <c r="G192" s="108">
        <v>12344</v>
      </c>
      <c r="H192" s="113">
        <v>0</v>
      </c>
      <c r="I192" s="108">
        <v>0</v>
      </c>
      <c r="J192" s="113">
        <v>0</v>
      </c>
      <c r="K192" s="108">
        <v>0</v>
      </c>
      <c r="L192" s="113">
        <v>0</v>
      </c>
      <c r="M192" s="108">
        <v>0</v>
      </c>
      <c r="N192" s="113">
        <v>0</v>
      </c>
      <c r="O192" s="108">
        <v>0</v>
      </c>
      <c r="P192" s="113">
        <v>0</v>
      </c>
      <c r="Q192" s="108">
        <v>0</v>
      </c>
      <c r="R192" s="113">
        <v>1</v>
      </c>
      <c r="S192" s="108">
        <v>12344</v>
      </c>
      <c r="T192" s="113">
        <v>0</v>
      </c>
      <c r="U192" s="108">
        <v>0</v>
      </c>
      <c r="V192" s="113">
        <v>0</v>
      </c>
      <c r="W192" s="108">
        <v>0</v>
      </c>
      <c r="X192" s="113">
        <v>0</v>
      </c>
      <c r="Y192" s="108">
        <v>0</v>
      </c>
      <c r="Z192" s="113">
        <v>0</v>
      </c>
      <c r="AA192" s="108">
        <v>0</v>
      </c>
      <c r="AB192" s="113">
        <v>0</v>
      </c>
      <c r="AC192" s="108">
        <v>0</v>
      </c>
      <c r="AD192" s="88"/>
    </row>
    <row r="193" spans="1:30" s="81" customFormat="1" ht="13.5" customHeight="1" x14ac:dyDescent="0.2">
      <c r="A193" s="82"/>
      <c r="B193" s="105" t="s">
        <v>339</v>
      </c>
      <c r="C193" s="106">
        <v>40</v>
      </c>
      <c r="D193" s="85" t="s">
        <v>35</v>
      </c>
      <c r="E193" s="107">
        <f t="shared" si="19"/>
        <v>30000</v>
      </c>
      <c r="F193" s="113">
        <v>4</v>
      </c>
      <c r="G193" s="108">
        <v>3000</v>
      </c>
      <c r="H193" s="113">
        <v>4</v>
      </c>
      <c r="I193" s="108">
        <v>3000</v>
      </c>
      <c r="J193" s="113">
        <v>0</v>
      </c>
      <c r="K193" s="108">
        <v>0</v>
      </c>
      <c r="L193" s="113">
        <v>4</v>
      </c>
      <c r="M193" s="108">
        <v>3000</v>
      </c>
      <c r="N193" s="113">
        <v>4</v>
      </c>
      <c r="O193" s="108">
        <v>3000</v>
      </c>
      <c r="P193" s="113">
        <v>4</v>
      </c>
      <c r="Q193" s="108">
        <v>3000</v>
      </c>
      <c r="R193" s="113">
        <v>0</v>
      </c>
      <c r="S193" s="108">
        <v>0</v>
      </c>
      <c r="T193" s="113">
        <v>4</v>
      </c>
      <c r="U193" s="108">
        <v>3000</v>
      </c>
      <c r="V193" s="113">
        <v>4</v>
      </c>
      <c r="W193" s="108">
        <v>3000</v>
      </c>
      <c r="X193" s="113">
        <v>4</v>
      </c>
      <c r="Y193" s="108">
        <v>3000</v>
      </c>
      <c r="Z193" s="113">
        <v>4</v>
      </c>
      <c r="AA193" s="108">
        <v>3000</v>
      </c>
      <c r="AB193" s="113">
        <v>4</v>
      </c>
      <c r="AC193" s="108">
        <v>3000</v>
      </c>
      <c r="AD193" s="88"/>
    </row>
    <row r="194" spans="1:30" s="81" customFormat="1" ht="14.25" customHeight="1" x14ac:dyDescent="0.2">
      <c r="A194" s="82"/>
      <c r="B194" s="105" t="s">
        <v>185</v>
      </c>
      <c r="C194" s="106">
        <f t="shared" si="16"/>
        <v>12</v>
      </c>
      <c r="D194" s="85" t="s">
        <v>35</v>
      </c>
      <c r="E194" s="107">
        <f t="shared" si="19"/>
        <v>1052</v>
      </c>
      <c r="F194" s="113">
        <v>0</v>
      </c>
      <c r="G194" s="108">
        <v>0</v>
      </c>
      <c r="H194" s="113">
        <v>2</v>
      </c>
      <c r="I194" s="108">
        <v>242</v>
      </c>
      <c r="J194" s="113">
        <v>0</v>
      </c>
      <c r="K194" s="108">
        <v>0</v>
      </c>
      <c r="L194" s="113">
        <v>2</v>
      </c>
      <c r="M194" s="108">
        <v>242</v>
      </c>
      <c r="N194" s="113">
        <v>0</v>
      </c>
      <c r="O194" s="108">
        <v>0</v>
      </c>
      <c r="P194" s="113">
        <v>2</v>
      </c>
      <c r="Q194" s="108">
        <v>142</v>
      </c>
      <c r="R194" s="113">
        <v>0</v>
      </c>
      <c r="S194" s="108">
        <v>0</v>
      </c>
      <c r="T194" s="113">
        <v>2</v>
      </c>
      <c r="U194" s="108">
        <v>142</v>
      </c>
      <c r="V194" s="113">
        <v>0</v>
      </c>
      <c r="W194" s="108">
        <v>0</v>
      </c>
      <c r="X194" s="113">
        <v>2</v>
      </c>
      <c r="Y194" s="108">
        <v>142</v>
      </c>
      <c r="Z194" s="113">
        <v>0</v>
      </c>
      <c r="AA194" s="108">
        <v>0</v>
      </c>
      <c r="AB194" s="113">
        <v>2</v>
      </c>
      <c r="AC194" s="108">
        <v>142</v>
      </c>
      <c r="AD194" s="88"/>
    </row>
    <row r="195" spans="1:30" s="81" customFormat="1" ht="14.25" customHeight="1" x14ac:dyDescent="0.2">
      <c r="A195" s="82"/>
      <c r="B195" s="105" t="s">
        <v>200</v>
      </c>
      <c r="C195" s="106">
        <f t="shared" si="16"/>
        <v>8</v>
      </c>
      <c r="D195" s="85" t="s">
        <v>35</v>
      </c>
      <c r="E195" s="107">
        <f t="shared" si="19"/>
        <v>11880</v>
      </c>
      <c r="F195" s="113">
        <v>0</v>
      </c>
      <c r="G195" s="108">
        <v>0</v>
      </c>
      <c r="H195" s="113">
        <v>2</v>
      </c>
      <c r="I195" s="108">
        <v>2970</v>
      </c>
      <c r="J195" s="113">
        <v>0</v>
      </c>
      <c r="K195" s="108">
        <v>0</v>
      </c>
      <c r="L195" s="113">
        <v>2</v>
      </c>
      <c r="M195" s="108">
        <v>2970</v>
      </c>
      <c r="N195" s="113">
        <v>0</v>
      </c>
      <c r="O195" s="108">
        <v>0</v>
      </c>
      <c r="P195" s="113">
        <v>0</v>
      </c>
      <c r="Q195" s="108">
        <v>0</v>
      </c>
      <c r="R195" s="113">
        <v>0</v>
      </c>
      <c r="S195" s="108">
        <v>0</v>
      </c>
      <c r="T195" s="113">
        <v>2</v>
      </c>
      <c r="U195" s="108">
        <v>2970</v>
      </c>
      <c r="V195" s="113">
        <v>0</v>
      </c>
      <c r="W195" s="108">
        <v>0</v>
      </c>
      <c r="X195" s="113">
        <v>2</v>
      </c>
      <c r="Y195" s="108">
        <v>2970</v>
      </c>
      <c r="Z195" s="113">
        <v>0</v>
      </c>
      <c r="AA195" s="108">
        <v>0</v>
      </c>
      <c r="AB195" s="113">
        <v>0</v>
      </c>
      <c r="AC195" s="108">
        <v>0</v>
      </c>
      <c r="AD195" s="88"/>
    </row>
    <row r="196" spans="1:30" s="81" customFormat="1" ht="14.25" customHeight="1" x14ac:dyDescent="0.2">
      <c r="A196" s="82"/>
      <c r="B196" s="105" t="s">
        <v>201</v>
      </c>
      <c r="C196" s="106">
        <f t="shared" si="16"/>
        <v>10</v>
      </c>
      <c r="D196" s="85" t="s">
        <v>148</v>
      </c>
      <c r="E196" s="107">
        <f t="shared" si="19"/>
        <v>2600</v>
      </c>
      <c r="F196" s="113">
        <v>0</v>
      </c>
      <c r="G196" s="108">
        <v>0</v>
      </c>
      <c r="H196" s="113">
        <v>2</v>
      </c>
      <c r="I196" s="108">
        <v>520</v>
      </c>
      <c r="J196" s="113">
        <v>0</v>
      </c>
      <c r="K196" s="108">
        <v>0</v>
      </c>
      <c r="L196" s="113">
        <v>2</v>
      </c>
      <c r="M196" s="108">
        <v>520</v>
      </c>
      <c r="N196" s="113">
        <v>0</v>
      </c>
      <c r="O196" s="108">
        <v>0</v>
      </c>
      <c r="P196" s="113">
        <v>2</v>
      </c>
      <c r="Q196" s="108">
        <v>520</v>
      </c>
      <c r="R196" s="113">
        <v>0</v>
      </c>
      <c r="S196" s="108">
        <v>0</v>
      </c>
      <c r="T196" s="113">
        <v>2</v>
      </c>
      <c r="U196" s="108">
        <v>520</v>
      </c>
      <c r="V196" s="113">
        <v>0</v>
      </c>
      <c r="W196" s="108">
        <v>0</v>
      </c>
      <c r="X196" s="113">
        <v>2</v>
      </c>
      <c r="Y196" s="108">
        <v>520</v>
      </c>
      <c r="Z196" s="113">
        <v>0</v>
      </c>
      <c r="AA196" s="108">
        <v>0</v>
      </c>
      <c r="AB196" s="113">
        <v>0</v>
      </c>
      <c r="AC196" s="108">
        <v>0</v>
      </c>
      <c r="AD196" s="88"/>
    </row>
    <row r="197" spans="1:30" s="81" customFormat="1" ht="24" x14ac:dyDescent="0.2">
      <c r="A197" s="82"/>
      <c r="B197" s="105" t="s">
        <v>337</v>
      </c>
      <c r="C197" s="106">
        <v>36</v>
      </c>
      <c r="D197" s="85" t="s">
        <v>87</v>
      </c>
      <c r="E197" s="107">
        <f t="shared" si="19"/>
        <v>80572.319999999992</v>
      </c>
      <c r="F197" s="113">
        <v>4</v>
      </c>
      <c r="G197" s="108">
        <v>6714.36</v>
      </c>
      <c r="H197" s="113">
        <v>4</v>
      </c>
      <c r="I197" s="108">
        <v>6714.36</v>
      </c>
      <c r="J197" s="113">
        <v>6</v>
      </c>
      <c r="K197" s="108">
        <v>6714.36</v>
      </c>
      <c r="L197" s="113">
        <v>6</v>
      </c>
      <c r="M197" s="108">
        <v>6714.36</v>
      </c>
      <c r="N197" s="113">
        <v>6</v>
      </c>
      <c r="O197" s="108">
        <v>6714.36</v>
      </c>
      <c r="P197" s="113">
        <v>6</v>
      </c>
      <c r="Q197" s="108">
        <v>6714.36</v>
      </c>
      <c r="R197" s="113">
        <v>6</v>
      </c>
      <c r="S197" s="108">
        <v>6714.36</v>
      </c>
      <c r="T197" s="113">
        <v>6</v>
      </c>
      <c r="U197" s="108">
        <v>6714.36</v>
      </c>
      <c r="V197" s="113">
        <v>6</v>
      </c>
      <c r="W197" s="108">
        <v>6714.36</v>
      </c>
      <c r="X197" s="113">
        <v>6</v>
      </c>
      <c r="Y197" s="108">
        <v>6714.36</v>
      </c>
      <c r="Z197" s="113">
        <v>6</v>
      </c>
      <c r="AA197" s="108">
        <v>6714.36</v>
      </c>
      <c r="AB197" s="113">
        <v>6</v>
      </c>
      <c r="AC197" s="108">
        <v>6714.36</v>
      </c>
      <c r="AD197" s="88"/>
    </row>
    <row r="198" spans="1:30" s="81" customFormat="1" ht="14.25" customHeight="1" x14ac:dyDescent="0.2">
      <c r="A198" s="82"/>
      <c r="B198" s="105" t="s">
        <v>338</v>
      </c>
      <c r="C198" s="106">
        <v>36</v>
      </c>
      <c r="D198" s="85" t="s">
        <v>87</v>
      </c>
      <c r="E198" s="107">
        <f t="shared" si="19"/>
        <v>89140.319999999992</v>
      </c>
      <c r="F198" s="113">
        <v>3</v>
      </c>
      <c r="G198" s="108">
        <v>7428.36</v>
      </c>
      <c r="H198" s="113">
        <v>3</v>
      </c>
      <c r="I198" s="108">
        <v>7428.36</v>
      </c>
      <c r="J198" s="113">
        <v>3</v>
      </c>
      <c r="K198" s="108">
        <v>7428.36</v>
      </c>
      <c r="L198" s="113">
        <v>3</v>
      </c>
      <c r="M198" s="108">
        <v>7428.36</v>
      </c>
      <c r="N198" s="113">
        <v>3</v>
      </c>
      <c r="O198" s="108">
        <v>7428.36</v>
      </c>
      <c r="P198" s="113">
        <v>3</v>
      </c>
      <c r="Q198" s="108">
        <v>7428.36</v>
      </c>
      <c r="R198" s="113">
        <v>3</v>
      </c>
      <c r="S198" s="108">
        <v>7428.36</v>
      </c>
      <c r="T198" s="113">
        <v>3</v>
      </c>
      <c r="U198" s="108">
        <v>7428.36</v>
      </c>
      <c r="V198" s="113">
        <v>3</v>
      </c>
      <c r="W198" s="108">
        <v>7428.36</v>
      </c>
      <c r="X198" s="113">
        <v>3</v>
      </c>
      <c r="Y198" s="108">
        <v>7428.36</v>
      </c>
      <c r="Z198" s="113">
        <v>3</v>
      </c>
      <c r="AA198" s="108">
        <v>7428.36</v>
      </c>
      <c r="AB198" s="113">
        <v>3</v>
      </c>
      <c r="AC198" s="108">
        <v>7428.36</v>
      </c>
      <c r="AD198" s="88"/>
    </row>
    <row r="199" spans="1:30" s="81" customFormat="1" ht="12.75" customHeight="1" x14ac:dyDescent="0.2">
      <c r="A199" s="82"/>
      <c r="B199" s="105" t="s">
        <v>78</v>
      </c>
      <c r="C199" s="106">
        <v>35</v>
      </c>
      <c r="D199" s="85" t="s">
        <v>35</v>
      </c>
      <c r="E199" s="107">
        <f t="shared" si="19"/>
        <v>90974.48000000001</v>
      </c>
      <c r="F199" s="113">
        <v>6</v>
      </c>
      <c r="G199" s="108">
        <v>15428.57</v>
      </c>
      <c r="H199" s="113">
        <v>6</v>
      </c>
      <c r="I199" s="108">
        <v>15428.7</v>
      </c>
      <c r="J199" s="113">
        <v>0</v>
      </c>
      <c r="K199" s="108">
        <v>0</v>
      </c>
      <c r="L199" s="113">
        <v>4</v>
      </c>
      <c r="M199" s="108">
        <v>22400</v>
      </c>
      <c r="N199" s="113">
        <v>0</v>
      </c>
      <c r="O199" s="108">
        <v>0</v>
      </c>
      <c r="P199" s="113">
        <v>4</v>
      </c>
      <c r="Q199" s="108">
        <v>12589.35</v>
      </c>
      <c r="R199" s="113">
        <v>3</v>
      </c>
      <c r="S199" s="108">
        <v>7427.86</v>
      </c>
      <c r="T199" s="113">
        <v>4</v>
      </c>
      <c r="U199" s="108">
        <v>10900</v>
      </c>
      <c r="V199" s="113">
        <v>0</v>
      </c>
      <c r="W199" s="108">
        <v>0</v>
      </c>
      <c r="X199" s="113">
        <v>4</v>
      </c>
      <c r="Y199" s="108">
        <v>6800</v>
      </c>
      <c r="Z199" s="113">
        <v>0</v>
      </c>
      <c r="AA199" s="108">
        <v>0</v>
      </c>
      <c r="AB199" s="113">
        <v>0</v>
      </c>
      <c r="AC199" s="108">
        <v>0</v>
      </c>
      <c r="AD199" s="88"/>
    </row>
    <row r="200" spans="1:30" s="81" customFormat="1" ht="22.5" customHeight="1" x14ac:dyDescent="0.2">
      <c r="A200" s="119">
        <v>298</v>
      </c>
      <c r="B200" s="120" t="s">
        <v>288</v>
      </c>
      <c r="C200" s="84"/>
      <c r="D200" s="91"/>
      <c r="E200" s="43">
        <f>+E201+E202+E203</f>
        <v>74826</v>
      </c>
      <c r="F200" s="112"/>
      <c r="G200" s="43">
        <f>+G201+G202+G203</f>
        <v>38798</v>
      </c>
      <c r="H200" s="87"/>
      <c r="I200" s="43">
        <f>+I201+I202+I203</f>
        <v>20658</v>
      </c>
      <c r="J200" s="87"/>
      <c r="K200" s="43">
        <f>SUM(K203:K203)</f>
        <v>0</v>
      </c>
      <c r="L200" s="87"/>
      <c r="M200" s="43">
        <f>SUM(M203:M203)</f>
        <v>15370</v>
      </c>
      <c r="N200" s="87"/>
      <c r="O200" s="43">
        <f>SUM(O203:O203)</f>
        <v>0</v>
      </c>
      <c r="P200" s="87"/>
      <c r="Q200" s="43">
        <f>SUM(Q203:Q203)</f>
        <v>0</v>
      </c>
      <c r="R200" s="87"/>
      <c r="S200" s="43">
        <f>SUM(S203:S203)</f>
        <v>0</v>
      </c>
      <c r="T200" s="87"/>
      <c r="U200" s="43">
        <f>SUM(U203:U203)</f>
        <v>0</v>
      </c>
      <c r="V200" s="87"/>
      <c r="W200" s="43">
        <f>SUM(W203:W203)</f>
        <v>0</v>
      </c>
      <c r="X200" s="43"/>
      <c r="Y200" s="43">
        <f>SUM(Y203:Y203)</f>
        <v>0</v>
      </c>
      <c r="Z200" s="87"/>
      <c r="AA200" s="43">
        <f>SUM(AA203:AA203)</f>
        <v>0</v>
      </c>
      <c r="AB200" s="87"/>
      <c r="AC200" s="43">
        <f>SUM(AC203:AC203)</f>
        <v>0</v>
      </c>
      <c r="AD200" s="88"/>
    </row>
    <row r="201" spans="1:30" s="103" customFormat="1" ht="12.75" customHeight="1" x14ac:dyDescent="0.2">
      <c r="A201" s="125"/>
      <c r="B201" s="126" t="s">
        <v>291</v>
      </c>
      <c r="C201" s="84">
        <v>4</v>
      </c>
      <c r="D201" s="85" t="s">
        <v>35</v>
      </c>
      <c r="E201" s="109">
        <f>+G201+I201+K201+M1976+M201+O201+Q201+S201+U201+W201+Y201+AA201+AC201</f>
        <v>41316</v>
      </c>
      <c r="F201" s="86">
        <v>2</v>
      </c>
      <c r="G201" s="109">
        <v>20658</v>
      </c>
      <c r="H201" s="127">
        <v>2</v>
      </c>
      <c r="I201" s="109">
        <v>20658</v>
      </c>
      <c r="J201" s="127">
        <v>0</v>
      </c>
      <c r="K201" s="109">
        <v>0</v>
      </c>
      <c r="L201" s="127">
        <v>0</v>
      </c>
      <c r="M201" s="109">
        <v>0</v>
      </c>
      <c r="N201" s="127">
        <v>0</v>
      </c>
      <c r="O201" s="109">
        <v>0</v>
      </c>
      <c r="P201" s="127">
        <v>0</v>
      </c>
      <c r="Q201" s="109">
        <v>0</v>
      </c>
      <c r="R201" s="127">
        <v>0</v>
      </c>
      <c r="S201" s="109">
        <v>0</v>
      </c>
      <c r="T201" s="127">
        <v>0</v>
      </c>
      <c r="U201" s="109">
        <v>0</v>
      </c>
      <c r="V201" s="127">
        <v>0</v>
      </c>
      <c r="W201" s="109">
        <v>0</v>
      </c>
      <c r="X201" s="128">
        <v>0</v>
      </c>
      <c r="Y201" s="109">
        <v>0</v>
      </c>
      <c r="Z201" s="127">
        <v>0</v>
      </c>
      <c r="AA201" s="109">
        <v>0</v>
      </c>
      <c r="AB201" s="127">
        <v>0</v>
      </c>
      <c r="AC201" s="109">
        <v>0</v>
      </c>
      <c r="AD201" s="124"/>
    </row>
    <row r="202" spans="1:30" s="103" customFormat="1" ht="12.75" customHeight="1" x14ac:dyDescent="0.2">
      <c r="A202" s="125"/>
      <c r="B202" s="126" t="s">
        <v>290</v>
      </c>
      <c r="C202" s="84">
        <v>2</v>
      </c>
      <c r="D202" s="85" t="s">
        <v>35</v>
      </c>
      <c r="E202" s="109">
        <f>+G202+I202+K202+M202+O202+Q202+S202+U202+W202+Y202+AA202+AC202</f>
        <v>2770</v>
      </c>
      <c r="F202" s="86">
        <v>2</v>
      </c>
      <c r="G202" s="109">
        <v>2770</v>
      </c>
      <c r="H202" s="127">
        <v>0</v>
      </c>
      <c r="I202" s="109">
        <v>0</v>
      </c>
      <c r="J202" s="127">
        <v>0</v>
      </c>
      <c r="K202" s="109">
        <v>0</v>
      </c>
      <c r="L202" s="127">
        <v>0</v>
      </c>
      <c r="M202" s="109">
        <v>0</v>
      </c>
      <c r="N202" s="127">
        <v>0</v>
      </c>
      <c r="O202" s="109">
        <v>0</v>
      </c>
      <c r="P202" s="127">
        <v>0</v>
      </c>
      <c r="Q202" s="109">
        <v>0</v>
      </c>
      <c r="R202" s="127">
        <v>0</v>
      </c>
      <c r="S202" s="109">
        <v>0</v>
      </c>
      <c r="T202" s="127">
        <v>0</v>
      </c>
      <c r="U202" s="109">
        <v>0</v>
      </c>
      <c r="V202" s="127">
        <v>0</v>
      </c>
      <c r="W202" s="109">
        <v>0</v>
      </c>
      <c r="X202" s="128">
        <v>0</v>
      </c>
      <c r="Y202" s="109">
        <v>0</v>
      </c>
      <c r="Z202" s="127">
        <v>0</v>
      </c>
      <c r="AA202" s="109">
        <v>0</v>
      </c>
      <c r="AB202" s="127">
        <v>0</v>
      </c>
      <c r="AC202" s="109">
        <v>0</v>
      </c>
      <c r="AD202" s="124"/>
    </row>
    <row r="203" spans="1:30" s="81" customFormat="1" ht="13.5" customHeight="1" x14ac:dyDescent="0.2">
      <c r="A203" s="82"/>
      <c r="B203" s="105" t="s">
        <v>289</v>
      </c>
      <c r="C203" s="84">
        <v>4</v>
      </c>
      <c r="D203" s="85" t="s">
        <v>35</v>
      </c>
      <c r="E203" s="109">
        <f>SUM(G203,I203,K203,M203,O203,Q203,S203,U203,W203,Y203,AA203,AC203)</f>
        <v>30740</v>
      </c>
      <c r="F203" s="86">
        <v>2</v>
      </c>
      <c r="G203" s="110">
        <v>15370</v>
      </c>
      <c r="H203" s="86">
        <v>0</v>
      </c>
      <c r="I203" s="110">
        <v>0</v>
      </c>
      <c r="J203" s="86">
        <v>0</v>
      </c>
      <c r="K203" s="110">
        <v>0</v>
      </c>
      <c r="L203" s="86">
        <v>2</v>
      </c>
      <c r="M203" s="110">
        <v>15370</v>
      </c>
      <c r="N203" s="86">
        <v>0</v>
      </c>
      <c r="O203" s="110">
        <v>0</v>
      </c>
      <c r="P203" s="86">
        <v>0</v>
      </c>
      <c r="Q203" s="110">
        <v>0</v>
      </c>
      <c r="R203" s="86">
        <v>0</v>
      </c>
      <c r="S203" s="110">
        <v>0</v>
      </c>
      <c r="T203" s="86">
        <v>0</v>
      </c>
      <c r="U203" s="110">
        <v>0</v>
      </c>
      <c r="V203" s="86">
        <v>0</v>
      </c>
      <c r="W203" s="110">
        <v>0</v>
      </c>
      <c r="X203" s="86">
        <v>0</v>
      </c>
      <c r="Y203" s="110">
        <v>0</v>
      </c>
      <c r="Z203" s="86">
        <v>0</v>
      </c>
      <c r="AA203" s="110">
        <v>0</v>
      </c>
      <c r="AB203" s="86">
        <v>0</v>
      </c>
      <c r="AC203" s="110">
        <v>0</v>
      </c>
      <c r="AD203" s="88"/>
    </row>
    <row r="204" spans="1:30" s="81" customFormat="1" ht="17.25" customHeight="1" x14ac:dyDescent="0.2">
      <c r="A204" s="83">
        <v>3000</v>
      </c>
      <c r="B204" s="83" t="s">
        <v>79</v>
      </c>
      <c r="C204" s="84"/>
      <c r="D204" s="129"/>
      <c r="E204" s="87">
        <f>+E205+E220+E231+E246+E254</f>
        <v>8655564.4399999995</v>
      </c>
      <c r="F204" s="112"/>
      <c r="G204" s="87">
        <f>+G205+G220+G231+G246+G254</f>
        <v>286403.5</v>
      </c>
      <c r="H204" s="112" t="s">
        <v>49</v>
      </c>
      <c r="I204" s="87">
        <f>+I205+I220+I231+I246+I254</f>
        <v>1001277.73</v>
      </c>
      <c r="J204" s="112"/>
      <c r="K204" s="87">
        <f>+K205+K220+K231+K246+K254</f>
        <v>800536.07</v>
      </c>
      <c r="L204" s="112"/>
      <c r="M204" s="87">
        <f>+M205+M220+M231+M246+M254</f>
        <v>678116.95</v>
      </c>
      <c r="N204" s="112"/>
      <c r="O204" s="87">
        <f>+O205+O220+O231+O246+O254</f>
        <v>686940.45</v>
      </c>
      <c r="P204" s="112"/>
      <c r="Q204" s="87">
        <f>+Q205+Q220+Q231+Q246+Q254</f>
        <v>741858.2</v>
      </c>
      <c r="R204" s="112"/>
      <c r="S204" s="87">
        <f>+S205+S220+S231+S246+S254</f>
        <v>582341.51</v>
      </c>
      <c r="T204" s="112"/>
      <c r="U204" s="87">
        <f>+U205+U220+U231+U246+U254</f>
        <v>680060.2</v>
      </c>
      <c r="V204" s="112"/>
      <c r="W204" s="87">
        <f>+W205+W220+W231+W246+W254</f>
        <v>699842.56000000006</v>
      </c>
      <c r="X204" s="112"/>
      <c r="Y204" s="87">
        <f>+Y205+Y220+Y231+Y246+Y254</f>
        <v>692981.06</v>
      </c>
      <c r="Z204" s="112"/>
      <c r="AA204" s="87">
        <f>+AA205+AA220+AA231+AA246+AA254</f>
        <v>683445.09</v>
      </c>
      <c r="AB204" s="112"/>
      <c r="AC204" s="87">
        <f>+AC205+AC220+AC231+AC246+AC254</f>
        <v>673951.86</v>
      </c>
      <c r="AD204" s="88"/>
    </row>
    <row r="205" spans="1:30" s="81" customFormat="1" ht="12.75" customHeight="1" x14ac:dyDescent="0.2">
      <c r="A205" s="91">
        <v>3100</v>
      </c>
      <c r="B205" s="83" t="s">
        <v>80</v>
      </c>
      <c r="C205" s="84"/>
      <c r="D205" s="129"/>
      <c r="E205" s="87">
        <f>+E206+E208+E210+E212+E214+E216+E218</f>
        <v>504253.44</v>
      </c>
      <c r="F205" s="112"/>
      <c r="G205" s="87">
        <f>+G206+G208+G210+G212+G214+G216+G218</f>
        <v>42681.119999999995</v>
      </c>
      <c r="H205" s="112" t="s">
        <v>49</v>
      </c>
      <c r="I205" s="87">
        <f>+I206+I208+I210+I212+I214+I216+I218</f>
        <v>41361.119999999995</v>
      </c>
      <c r="J205" s="112"/>
      <c r="K205" s="87">
        <f>+K206+K208+K210+K212+K214+K216+K218</f>
        <v>42681.119999999995</v>
      </c>
      <c r="L205" s="112"/>
      <c r="M205" s="87">
        <f>+M206+M208+M210+M212+M214+M216+M218</f>
        <v>41361.119999999995</v>
      </c>
      <c r="N205" s="112"/>
      <c r="O205" s="87">
        <f>+O206+O208+O210+O212+O214+O216+O218</f>
        <v>42681.119999999995</v>
      </c>
      <c r="P205" s="112"/>
      <c r="Q205" s="87">
        <f>+Q206+Q208+Q210+Q212+Q214+Q216+Q218</f>
        <v>41361.119999999995</v>
      </c>
      <c r="R205" s="112"/>
      <c r="S205" s="87">
        <f>+S206+S208+S210+S212+S214+S216+S218</f>
        <v>42681.119999999995</v>
      </c>
      <c r="T205" s="112"/>
      <c r="U205" s="87">
        <f>+U206+U208+U210+U212+U214+U216+U218</f>
        <v>41361.119999999995</v>
      </c>
      <c r="V205" s="112"/>
      <c r="W205" s="87">
        <f>+W206+W208+W210+W212+W214+W216+W218</f>
        <v>42681.119999999995</v>
      </c>
      <c r="X205" s="112"/>
      <c r="Y205" s="87">
        <f>+Y206+Y208+Y210+Y212+Y214+Y216+Y218</f>
        <v>41361.119999999995</v>
      </c>
      <c r="Z205" s="112"/>
      <c r="AA205" s="87">
        <f>+AA206+AA208+AA210+AA212+AA214+AA216+AA218</f>
        <v>42681.119999999995</v>
      </c>
      <c r="AB205" s="112"/>
      <c r="AC205" s="87">
        <f>+AC206+AC208+AC210+AC212+AC214+AC216+AC218</f>
        <v>41361.119999999995</v>
      </c>
      <c r="AD205" s="88"/>
    </row>
    <row r="206" spans="1:30" s="81" customFormat="1" ht="13.5" customHeight="1" x14ac:dyDescent="0.2">
      <c r="A206" s="82">
        <v>311</v>
      </c>
      <c r="B206" s="83" t="s">
        <v>81</v>
      </c>
      <c r="C206" s="84"/>
      <c r="D206" s="91"/>
      <c r="E206" s="43">
        <f>SUM(E207)</f>
        <v>238754.76000000004</v>
      </c>
      <c r="F206" s="112"/>
      <c r="G206" s="87">
        <f>G207</f>
        <v>19896.23</v>
      </c>
      <c r="H206" s="87"/>
      <c r="I206" s="87">
        <f t="shared" ref="I206:AC206" si="20">I207</f>
        <v>19896.23</v>
      </c>
      <c r="J206" s="87"/>
      <c r="K206" s="87">
        <f t="shared" si="20"/>
        <v>19896.23</v>
      </c>
      <c r="L206" s="87"/>
      <c r="M206" s="87">
        <f t="shared" si="20"/>
        <v>19896.23</v>
      </c>
      <c r="N206" s="87"/>
      <c r="O206" s="87">
        <f t="shared" si="20"/>
        <v>19896.23</v>
      </c>
      <c r="P206" s="87"/>
      <c r="Q206" s="87">
        <f t="shared" si="20"/>
        <v>19896.23</v>
      </c>
      <c r="R206" s="87"/>
      <c r="S206" s="87">
        <f t="shared" si="20"/>
        <v>19896.23</v>
      </c>
      <c r="T206" s="87"/>
      <c r="U206" s="87">
        <f t="shared" si="20"/>
        <v>19896.23</v>
      </c>
      <c r="V206" s="87"/>
      <c r="W206" s="87">
        <f t="shared" si="20"/>
        <v>19896.23</v>
      </c>
      <c r="X206" s="87"/>
      <c r="Y206" s="87">
        <f t="shared" si="20"/>
        <v>19896.23</v>
      </c>
      <c r="Z206" s="87"/>
      <c r="AA206" s="87">
        <f t="shared" si="20"/>
        <v>19896.23</v>
      </c>
      <c r="AB206" s="87"/>
      <c r="AC206" s="87">
        <f t="shared" si="20"/>
        <v>19896.23</v>
      </c>
      <c r="AD206" s="88"/>
    </row>
    <row r="207" spans="1:30" s="81" customFormat="1" ht="24.75" customHeight="1" x14ac:dyDescent="0.2">
      <c r="A207" s="82"/>
      <c r="B207" s="105" t="s">
        <v>82</v>
      </c>
      <c r="C207" s="106">
        <f t="shared" si="16"/>
        <v>120000</v>
      </c>
      <c r="D207" s="85" t="s">
        <v>149</v>
      </c>
      <c r="E207" s="107">
        <f>SUM(G207,I207,K207,M207,O207,Q207,S207,U207,W207,Y207,AA207,AC207)</f>
        <v>238754.76000000004</v>
      </c>
      <c r="F207" s="113">
        <v>10000</v>
      </c>
      <c r="G207" s="108">
        <v>19896.23</v>
      </c>
      <c r="H207" s="113">
        <v>10000</v>
      </c>
      <c r="I207" s="108">
        <v>19896.23</v>
      </c>
      <c r="J207" s="113">
        <v>10000</v>
      </c>
      <c r="K207" s="108">
        <v>19896.23</v>
      </c>
      <c r="L207" s="113">
        <v>10000</v>
      </c>
      <c r="M207" s="108">
        <v>19896.23</v>
      </c>
      <c r="N207" s="113">
        <v>10000</v>
      </c>
      <c r="O207" s="108">
        <v>19896.23</v>
      </c>
      <c r="P207" s="113">
        <v>10000</v>
      </c>
      <c r="Q207" s="108">
        <v>19896.23</v>
      </c>
      <c r="R207" s="113">
        <v>10000</v>
      </c>
      <c r="S207" s="108">
        <v>19896.23</v>
      </c>
      <c r="T207" s="113">
        <v>10000</v>
      </c>
      <c r="U207" s="108">
        <v>19896.23</v>
      </c>
      <c r="V207" s="113">
        <v>10000</v>
      </c>
      <c r="W207" s="108">
        <v>19896.23</v>
      </c>
      <c r="X207" s="113">
        <v>10000</v>
      </c>
      <c r="Y207" s="108">
        <v>19896.23</v>
      </c>
      <c r="Z207" s="113">
        <v>10000</v>
      </c>
      <c r="AA207" s="108">
        <v>19896.23</v>
      </c>
      <c r="AB207" s="113">
        <v>10000</v>
      </c>
      <c r="AC207" s="108">
        <v>19896.23</v>
      </c>
      <c r="AD207" s="88"/>
    </row>
    <row r="208" spans="1:30" s="81" customFormat="1" ht="13.5" customHeight="1" x14ac:dyDescent="0.2">
      <c r="A208" s="82">
        <v>313</v>
      </c>
      <c r="B208" s="83" t="s">
        <v>83</v>
      </c>
      <c r="C208" s="84"/>
      <c r="D208" s="91"/>
      <c r="E208" s="43">
        <f>E209</f>
        <v>32597.16</v>
      </c>
      <c r="F208" s="112"/>
      <c r="G208" s="87">
        <f>G209</f>
        <v>2716.43</v>
      </c>
      <c r="H208" s="112" t="s">
        <v>49</v>
      </c>
      <c r="I208" s="87">
        <f>I209</f>
        <v>2716.43</v>
      </c>
      <c r="J208" s="112" t="s">
        <v>49</v>
      </c>
      <c r="K208" s="87">
        <f>K209</f>
        <v>2716.43</v>
      </c>
      <c r="L208" s="112" t="s">
        <v>49</v>
      </c>
      <c r="M208" s="87">
        <f>M209</f>
        <v>2716.43</v>
      </c>
      <c r="N208" s="112" t="s">
        <v>49</v>
      </c>
      <c r="O208" s="87">
        <f>O209</f>
        <v>2716.43</v>
      </c>
      <c r="P208" s="112" t="s">
        <v>49</v>
      </c>
      <c r="Q208" s="87">
        <f>Q209</f>
        <v>2716.43</v>
      </c>
      <c r="R208" s="112" t="s">
        <v>49</v>
      </c>
      <c r="S208" s="87">
        <f>S209</f>
        <v>2716.43</v>
      </c>
      <c r="T208" s="112" t="s">
        <v>49</v>
      </c>
      <c r="U208" s="87">
        <f>U209</f>
        <v>2716.43</v>
      </c>
      <c r="V208" s="112" t="s">
        <v>49</v>
      </c>
      <c r="W208" s="87">
        <f>W209</f>
        <v>2716.43</v>
      </c>
      <c r="X208" s="112" t="s">
        <v>49</v>
      </c>
      <c r="Y208" s="87">
        <f>Y209</f>
        <v>2716.43</v>
      </c>
      <c r="Z208" s="112" t="s">
        <v>49</v>
      </c>
      <c r="AA208" s="87">
        <f>AA209</f>
        <v>2716.43</v>
      </c>
      <c r="AB208" s="112" t="s">
        <v>49</v>
      </c>
      <c r="AC208" s="87">
        <f>AC209</f>
        <v>2716.43</v>
      </c>
      <c r="AD208" s="88"/>
    </row>
    <row r="209" spans="1:30" s="81" customFormat="1" ht="15" customHeight="1" x14ac:dyDescent="0.2">
      <c r="A209" s="82"/>
      <c r="B209" s="105" t="s">
        <v>84</v>
      </c>
      <c r="C209" s="106">
        <v>12</v>
      </c>
      <c r="D209" s="85" t="s">
        <v>87</v>
      </c>
      <c r="E209" s="107">
        <f>SUM(G209,I209,K209,M209,O209,Q209,S209,U209,W209,Y209,AA209,AC209)</f>
        <v>32597.16</v>
      </c>
      <c r="F209" s="113">
        <v>1</v>
      </c>
      <c r="G209" s="108">
        <v>2716.43</v>
      </c>
      <c r="H209" s="113">
        <v>1</v>
      </c>
      <c r="I209" s="108">
        <v>2716.43</v>
      </c>
      <c r="J209" s="113">
        <v>1</v>
      </c>
      <c r="K209" s="108">
        <v>2716.43</v>
      </c>
      <c r="L209" s="113">
        <v>1</v>
      </c>
      <c r="M209" s="108">
        <v>2716.43</v>
      </c>
      <c r="N209" s="113">
        <v>1</v>
      </c>
      <c r="O209" s="108">
        <v>2716.43</v>
      </c>
      <c r="P209" s="113">
        <v>1</v>
      </c>
      <c r="Q209" s="108">
        <v>2716.43</v>
      </c>
      <c r="R209" s="113">
        <v>1</v>
      </c>
      <c r="S209" s="108">
        <v>2716.43</v>
      </c>
      <c r="T209" s="113">
        <v>1</v>
      </c>
      <c r="U209" s="108">
        <v>2716.43</v>
      </c>
      <c r="V209" s="113">
        <v>1</v>
      </c>
      <c r="W209" s="108">
        <v>2716.43</v>
      </c>
      <c r="X209" s="113">
        <v>1</v>
      </c>
      <c r="Y209" s="108">
        <v>2716.43</v>
      </c>
      <c r="Z209" s="113">
        <v>1</v>
      </c>
      <c r="AA209" s="108">
        <v>2716.43</v>
      </c>
      <c r="AB209" s="113">
        <v>1</v>
      </c>
      <c r="AC209" s="108">
        <v>2716.43</v>
      </c>
      <c r="AD209" s="88"/>
    </row>
    <row r="210" spans="1:30" s="81" customFormat="1" ht="12.75" customHeight="1" x14ac:dyDescent="0.2">
      <c r="A210" s="82">
        <v>314</v>
      </c>
      <c r="B210" s="83" t="s">
        <v>85</v>
      </c>
      <c r="C210" s="106"/>
      <c r="D210" s="91"/>
      <c r="E210" s="43">
        <f>E211</f>
        <v>105170.75999999997</v>
      </c>
      <c r="F210" s="93"/>
      <c r="G210" s="94">
        <f>G211</f>
        <v>8764.23</v>
      </c>
      <c r="H210" s="94"/>
      <c r="I210" s="94">
        <f t="shared" ref="I210:AC212" si="21">I211</f>
        <v>8764.23</v>
      </c>
      <c r="J210" s="94"/>
      <c r="K210" s="94">
        <f t="shared" si="21"/>
        <v>8764.23</v>
      </c>
      <c r="L210" s="94"/>
      <c r="M210" s="94">
        <f t="shared" si="21"/>
        <v>8764.23</v>
      </c>
      <c r="N210" s="94"/>
      <c r="O210" s="94">
        <f t="shared" si="21"/>
        <v>8764.23</v>
      </c>
      <c r="P210" s="94"/>
      <c r="Q210" s="94">
        <f t="shared" si="21"/>
        <v>8764.23</v>
      </c>
      <c r="R210" s="94"/>
      <c r="S210" s="94">
        <f t="shared" si="21"/>
        <v>8764.23</v>
      </c>
      <c r="T210" s="94"/>
      <c r="U210" s="94">
        <f t="shared" si="21"/>
        <v>8764.23</v>
      </c>
      <c r="V210" s="94"/>
      <c r="W210" s="94">
        <f t="shared" si="21"/>
        <v>8764.23</v>
      </c>
      <c r="X210" s="94"/>
      <c r="Y210" s="94">
        <f t="shared" si="21"/>
        <v>8764.23</v>
      </c>
      <c r="Z210" s="94"/>
      <c r="AA210" s="94">
        <f t="shared" si="21"/>
        <v>8764.23</v>
      </c>
      <c r="AB210" s="94"/>
      <c r="AC210" s="94">
        <f t="shared" si="21"/>
        <v>8764.23</v>
      </c>
      <c r="AD210" s="88"/>
    </row>
    <row r="211" spans="1:30" s="81" customFormat="1" ht="14.25" customHeight="1" x14ac:dyDescent="0.2">
      <c r="A211" s="82"/>
      <c r="B211" s="105" t="s">
        <v>86</v>
      </c>
      <c r="C211" s="106">
        <f t="shared" si="16"/>
        <v>12</v>
      </c>
      <c r="D211" s="85" t="s">
        <v>87</v>
      </c>
      <c r="E211" s="107">
        <f>SUM(G211,I211,K211,M211,O211,Q211,S211,U211,W211,Y211,AA211,AC211)</f>
        <v>105170.75999999997</v>
      </c>
      <c r="F211" s="113">
        <v>1</v>
      </c>
      <c r="G211" s="108">
        <v>8764.23</v>
      </c>
      <c r="H211" s="113">
        <v>1</v>
      </c>
      <c r="I211" s="108">
        <v>8764.23</v>
      </c>
      <c r="J211" s="113">
        <v>1</v>
      </c>
      <c r="K211" s="108">
        <v>8764.23</v>
      </c>
      <c r="L211" s="113">
        <v>1</v>
      </c>
      <c r="M211" s="108">
        <v>8764.23</v>
      </c>
      <c r="N211" s="113">
        <v>1</v>
      </c>
      <c r="O211" s="108">
        <v>8764.23</v>
      </c>
      <c r="P211" s="113">
        <v>1</v>
      </c>
      <c r="Q211" s="108">
        <v>8764.23</v>
      </c>
      <c r="R211" s="113">
        <v>1</v>
      </c>
      <c r="S211" s="108">
        <v>8764.23</v>
      </c>
      <c r="T211" s="113">
        <v>1</v>
      </c>
      <c r="U211" s="108">
        <v>8764.23</v>
      </c>
      <c r="V211" s="113">
        <v>1</v>
      </c>
      <c r="W211" s="108">
        <v>8764.23</v>
      </c>
      <c r="X211" s="113">
        <v>1</v>
      </c>
      <c r="Y211" s="108">
        <v>8764.23</v>
      </c>
      <c r="Z211" s="113">
        <v>1</v>
      </c>
      <c r="AA211" s="108">
        <v>8764.23</v>
      </c>
      <c r="AB211" s="113">
        <v>1</v>
      </c>
      <c r="AC211" s="108">
        <v>8764.23</v>
      </c>
      <c r="AD211" s="88"/>
    </row>
    <row r="212" spans="1:30" ht="14.25" customHeight="1" x14ac:dyDescent="0.2">
      <c r="A212" s="23">
        <v>315</v>
      </c>
      <c r="B212" s="19" t="s">
        <v>202</v>
      </c>
      <c r="C212" s="26"/>
      <c r="D212" s="18"/>
      <c r="E212" s="24">
        <f>E213</f>
        <v>7226.7599999999984</v>
      </c>
      <c r="F212" s="34"/>
      <c r="G212" s="25">
        <f>G213</f>
        <v>602.23</v>
      </c>
      <c r="H212" s="25"/>
      <c r="I212" s="25">
        <f t="shared" si="21"/>
        <v>602.23</v>
      </c>
      <c r="J212" s="25"/>
      <c r="K212" s="25">
        <f t="shared" si="21"/>
        <v>602.23</v>
      </c>
      <c r="L212" s="25"/>
      <c r="M212" s="25">
        <f t="shared" si="21"/>
        <v>602.23</v>
      </c>
      <c r="N212" s="25"/>
      <c r="O212" s="25">
        <f t="shared" si="21"/>
        <v>602.23</v>
      </c>
      <c r="P212" s="25"/>
      <c r="Q212" s="25">
        <f t="shared" si="21"/>
        <v>602.23</v>
      </c>
      <c r="R212" s="25"/>
      <c r="S212" s="25">
        <f t="shared" si="21"/>
        <v>602.23</v>
      </c>
      <c r="T212" s="25"/>
      <c r="U212" s="25">
        <f t="shared" si="21"/>
        <v>602.23</v>
      </c>
      <c r="V212" s="25"/>
      <c r="W212" s="25">
        <f t="shared" si="21"/>
        <v>602.23</v>
      </c>
      <c r="X212" s="25"/>
      <c r="Y212" s="25">
        <f t="shared" si="21"/>
        <v>602.23</v>
      </c>
      <c r="Z212" s="25"/>
      <c r="AA212" s="25">
        <f t="shared" si="21"/>
        <v>602.23</v>
      </c>
      <c r="AB212" s="25"/>
      <c r="AC212" s="25">
        <f t="shared" si="21"/>
        <v>602.23</v>
      </c>
      <c r="AD212" s="17"/>
    </row>
    <row r="213" spans="1:30" s="81" customFormat="1" ht="14.25" customHeight="1" x14ac:dyDescent="0.2">
      <c r="A213" s="82"/>
      <c r="B213" s="105" t="s">
        <v>202</v>
      </c>
      <c r="C213" s="106">
        <f t="shared" ref="C213" si="22">F213+H213+J213+L213+N213+P213+R213+T213+V213+X213+Z213+AB213</f>
        <v>12</v>
      </c>
      <c r="D213" s="85" t="s">
        <v>87</v>
      </c>
      <c r="E213" s="107">
        <f>SUM(G213,I213,K213,M213,O213,Q213,S213,U213,W213,Y213,AA213,AC213)</f>
        <v>7226.7599999999984</v>
      </c>
      <c r="F213" s="113">
        <v>1</v>
      </c>
      <c r="G213" s="108">
        <v>602.23</v>
      </c>
      <c r="H213" s="113">
        <v>1</v>
      </c>
      <c r="I213" s="108">
        <v>602.23</v>
      </c>
      <c r="J213" s="113">
        <v>1</v>
      </c>
      <c r="K213" s="108">
        <v>602.23</v>
      </c>
      <c r="L213" s="113">
        <v>1</v>
      </c>
      <c r="M213" s="108">
        <v>602.23</v>
      </c>
      <c r="N213" s="113">
        <v>1</v>
      </c>
      <c r="O213" s="108">
        <v>602.23</v>
      </c>
      <c r="P213" s="113">
        <v>1</v>
      </c>
      <c r="Q213" s="108">
        <v>602.23</v>
      </c>
      <c r="R213" s="113">
        <v>1</v>
      </c>
      <c r="S213" s="108">
        <v>602.23</v>
      </c>
      <c r="T213" s="113">
        <v>1</v>
      </c>
      <c r="U213" s="108">
        <v>602.23</v>
      </c>
      <c r="V213" s="113">
        <v>1</v>
      </c>
      <c r="W213" s="108">
        <v>602.23</v>
      </c>
      <c r="X213" s="113">
        <v>1</v>
      </c>
      <c r="Y213" s="108">
        <v>602.23</v>
      </c>
      <c r="Z213" s="113">
        <v>1</v>
      </c>
      <c r="AA213" s="108">
        <v>602.23</v>
      </c>
      <c r="AB213" s="113">
        <v>1</v>
      </c>
      <c r="AC213" s="108">
        <v>602.23</v>
      </c>
      <c r="AD213" s="88"/>
    </row>
    <row r="214" spans="1:30" s="81" customFormat="1" ht="22.5" customHeight="1" x14ac:dyDescent="0.2">
      <c r="A214" s="82">
        <v>317</v>
      </c>
      <c r="B214" s="83" t="s">
        <v>88</v>
      </c>
      <c r="C214" s="106"/>
      <c r="D214" s="91"/>
      <c r="E214" s="43">
        <f>SUM(E215:E215)</f>
        <v>103200</v>
      </c>
      <c r="F214" s="93"/>
      <c r="G214" s="94">
        <f>SUM(G215)</f>
        <v>8600</v>
      </c>
      <c r="H214" s="94"/>
      <c r="I214" s="94">
        <f>SUM(I215)</f>
        <v>8600</v>
      </c>
      <c r="J214" s="94"/>
      <c r="K214" s="94">
        <f>SUM(K215)</f>
        <v>8600</v>
      </c>
      <c r="L214" s="94"/>
      <c r="M214" s="94">
        <f>SUM(M215)</f>
        <v>8600</v>
      </c>
      <c r="N214" s="94"/>
      <c r="O214" s="94">
        <f>SUM(O215)</f>
        <v>8600</v>
      </c>
      <c r="P214" s="94"/>
      <c r="Q214" s="94">
        <f>SUM(Q215)</f>
        <v>8600</v>
      </c>
      <c r="R214" s="94"/>
      <c r="S214" s="94">
        <f>SUM(S215)</f>
        <v>8600</v>
      </c>
      <c r="T214" s="94"/>
      <c r="U214" s="94">
        <f>SUM(U215)</f>
        <v>8600</v>
      </c>
      <c r="V214" s="94"/>
      <c r="W214" s="94">
        <f>SUM(W215)</f>
        <v>8600</v>
      </c>
      <c r="X214" s="94"/>
      <c r="Y214" s="94">
        <f>SUM(Y215)</f>
        <v>8600</v>
      </c>
      <c r="Z214" s="94"/>
      <c r="AA214" s="94">
        <f>SUM(AA215)</f>
        <v>8600</v>
      </c>
      <c r="AB214" s="94"/>
      <c r="AC214" s="94">
        <f>SUM(AC215)</f>
        <v>8600</v>
      </c>
      <c r="AD214" s="88"/>
    </row>
    <row r="215" spans="1:30" s="81" customFormat="1" ht="12.75" x14ac:dyDescent="0.2">
      <c r="A215" s="108"/>
      <c r="B215" s="105" t="s">
        <v>89</v>
      </c>
      <c r="C215" s="106">
        <f t="shared" si="16"/>
        <v>12</v>
      </c>
      <c r="D215" s="130" t="s">
        <v>90</v>
      </c>
      <c r="E215" s="107">
        <f>SUM(G215,I215,K215,M215,O215,Q215,S215,U215,W215,Y215,AA215,AC215)</f>
        <v>103200</v>
      </c>
      <c r="F215" s="113">
        <v>1</v>
      </c>
      <c r="G215" s="108">
        <v>8600</v>
      </c>
      <c r="H215" s="113">
        <v>1</v>
      </c>
      <c r="I215" s="108">
        <v>8600</v>
      </c>
      <c r="J215" s="113">
        <v>1</v>
      </c>
      <c r="K215" s="108">
        <v>8600</v>
      </c>
      <c r="L215" s="113">
        <v>1</v>
      </c>
      <c r="M215" s="108">
        <v>8600</v>
      </c>
      <c r="N215" s="113">
        <v>1</v>
      </c>
      <c r="O215" s="108">
        <v>8600</v>
      </c>
      <c r="P215" s="113">
        <v>1</v>
      </c>
      <c r="Q215" s="108">
        <v>8600</v>
      </c>
      <c r="R215" s="113">
        <v>1</v>
      </c>
      <c r="S215" s="108">
        <v>8600</v>
      </c>
      <c r="T215" s="113">
        <v>1</v>
      </c>
      <c r="U215" s="108">
        <v>8600</v>
      </c>
      <c r="V215" s="113">
        <v>1</v>
      </c>
      <c r="W215" s="108">
        <v>8600</v>
      </c>
      <c r="X215" s="113">
        <v>1</v>
      </c>
      <c r="Y215" s="108">
        <v>8600</v>
      </c>
      <c r="Z215" s="113">
        <v>1</v>
      </c>
      <c r="AA215" s="108">
        <v>8600</v>
      </c>
      <c r="AB215" s="113">
        <v>1</v>
      </c>
      <c r="AC215" s="108">
        <v>8600</v>
      </c>
      <c r="AD215" s="88"/>
    </row>
    <row r="216" spans="1:30" s="81" customFormat="1" ht="12.75" customHeight="1" x14ac:dyDescent="0.2">
      <c r="A216" s="82">
        <v>318</v>
      </c>
      <c r="B216" s="83" t="s">
        <v>91</v>
      </c>
      <c r="C216" s="106"/>
      <c r="D216" s="91"/>
      <c r="E216" s="43">
        <f>E217</f>
        <v>7920</v>
      </c>
      <c r="F216" s="93"/>
      <c r="G216" s="94">
        <f>G217</f>
        <v>1320</v>
      </c>
      <c r="H216" s="94"/>
      <c r="I216" s="87">
        <f t="shared" ref="I216:AC218" si="23">I217</f>
        <v>0</v>
      </c>
      <c r="J216" s="94"/>
      <c r="K216" s="94">
        <f t="shared" si="23"/>
        <v>1320</v>
      </c>
      <c r="L216" s="94"/>
      <c r="M216" s="94">
        <f t="shared" si="23"/>
        <v>0</v>
      </c>
      <c r="N216" s="94"/>
      <c r="O216" s="94">
        <f t="shared" si="23"/>
        <v>1320</v>
      </c>
      <c r="P216" s="94"/>
      <c r="Q216" s="94">
        <f t="shared" si="23"/>
        <v>0</v>
      </c>
      <c r="R216" s="94"/>
      <c r="S216" s="94">
        <f t="shared" si="23"/>
        <v>1320</v>
      </c>
      <c r="T216" s="94"/>
      <c r="U216" s="94">
        <f t="shared" si="23"/>
        <v>0</v>
      </c>
      <c r="V216" s="94"/>
      <c r="W216" s="94">
        <f t="shared" si="23"/>
        <v>1320</v>
      </c>
      <c r="X216" s="94"/>
      <c r="Y216" s="94">
        <f t="shared" si="23"/>
        <v>0</v>
      </c>
      <c r="Z216" s="94"/>
      <c r="AA216" s="94">
        <f t="shared" si="23"/>
        <v>1320</v>
      </c>
      <c r="AB216" s="94"/>
      <c r="AC216" s="94">
        <f t="shared" si="23"/>
        <v>0</v>
      </c>
      <c r="AD216" s="88"/>
    </row>
    <row r="217" spans="1:30" s="81" customFormat="1" ht="36.75" customHeight="1" x14ac:dyDescent="0.2">
      <c r="A217" s="82"/>
      <c r="B217" s="105" t="s">
        <v>92</v>
      </c>
      <c r="C217" s="106">
        <v>6</v>
      </c>
      <c r="D217" s="85" t="s">
        <v>87</v>
      </c>
      <c r="E217" s="107">
        <f>G217+I217+K217+M217+O217+Q217+S217+U217+W217+Y217+AA217+AC217</f>
        <v>7920</v>
      </c>
      <c r="F217" s="113">
        <v>1</v>
      </c>
      <c r="G217" s="108">
        <v>1320</v>
      </c>
      <c r="H217" s="113">
        <v>0</v>
      </c>
      <c r="I217" s="108">
        <v>0</v>
      </c>
      <c r="J217" s="113">
        <v>1</v>
      </c>
      <c r="K217" s="108">
        <v>1320</v>
      </c>
      <c r="L217" s="113">
        <v>0</v>
      </c>
      <c r="M217" s="108">
        <v>0</v>
      </c>
      <c r="N217" s="113">
        <v>1</v>
      </c>
      <c r="O217" s="108">
        <v>1320</v>
      </c>
      <c r="P217" s="113">
        <v>0</v>
      </c>
      <c r="Q217" s="108">
        <v>0</v>
      </c>
      <c r="R217" s="113">
        <v>1</v>
      </c>
      <c r="S217" s="108">
        <v>1320</v>
      </c>
      <c r="T217" s="113">
        <v>0</v>
      </c>
      <c r="U217" s="108">
        <v>0</v>
      </c>
      <c r="V217" s="113">
        <v>1</v>
      </c>
      <c r="W217" s="108">
        <v>1320</v>
      </c>
      <c r="X217" s="113">
        <v>0</v>
      </c>
      <c r="Y217" s="108">
        <v>0</v>
      </c>
      <c r="Z217" s="113">
        <v>1</v>
      </c>
      <c r="AA217" s="108">
        <v>1320</v>
      </c>
      <c r="AB217" s="113">
        <v>0</v>
      </c>
      <c r="AC217" s="108">
        <v>0</v>
      </c>
      <c r="AD217" s="88"/>
    </row>
    <row r="218" spans="1:30" s="81" customFormat="1" ht="12.75" x14ac:dyDescent="0.2">
      <c r="A218" s="82">
        <v>319</v>
      </c>
      <c r="B218" s="83" t="s">
        <v>292</v>
      </c>
      <c r="C218" s="106"/>
      <c r="D218" s="91"/>
      <c r="E218" s="43">
        <f>E219</f>
        <v>9384</v>
      </c>
      <c r="F218" s="93"/>
      <c r="G218" s="94">
        <f>G219</f>
        <v>782</v>
      </c>
      <c r="H218" s="94"/>
      <c r="I218" s="87">
        <f t="shared" si="23"/>
        <v>782</v>
      </c>
      <c r="J218" s="94"/>
      <c r="K218" s="94">
        <f t="shared" si="23"/>
        <v>782</v>
      </c>
      <c r="L218" s="94"/>
      <c r="M218" s="94">
        <f t="shared" si="23"/>
        <v>782</v>
      </c>
      <c r="N218" s="94"/>
      <c r="O218" s="94">
        <f t="shared" si="23"/>
        <v>782</v>
      </c>
      <c r="P218" s="94"/>
      <c r="Q218" s="94">
        <f t="shared" si="23"/>
        <v>782</v>
      </c>
      <c r="R218" s="94"/>
      <c r="S218" s="94">
        <f t="shared" si="23"/>
        <v>782</v>
      </c>
      <c r="T218" s="94"/>
      <c r="U218" s="94">
        <f t="shared" si="23"/>
        <v>782</v>
      </c>
      <c r="V218" s="94"/>
      <c r="W218" s="94">
        <f t="shared" si="23"/>
        <v>782</v>
      </c>
      <c r="X218" s="94"/>
      <c r="Y218" s="94">
        <f t="shared" si="23"/>
        <v>782</v>
      </c>
      <c r="Z218" s="94"/>
      <c r="AA218" s="94">
        <f t="shared" si="23"/>
        <v>782</v>
      </c>
      <c r="AB218" s="94"/>
      <c r="AC218" s="94">
        <f t="shared" si="23"/>
        <v>782</v>
      </c>
      <c r="AD218" s="88"/>
    </row>
    <row r="219" spans="1:30" s="81" customFormat="1" ht="36.75" customHeight="1" x14ac:dyDescent="0.2">
      <c r="A219" s="82"/>
      <c r="B219" s="105" t="s">
        <v>293</v>
      </c>
      <c r="C219" s="106">
        <v>12</v>
      </c>
      <c r="D219" s="85" t="s">
        <v>87</v>
      </c>
      <c r="E219" s="107">
        <f>G219+I219+K219+M219+O219+Q219+S219+U219+W219+Y219+AA219+AC219</f>
        <v>9384</v>
      </c>
      <c r="F219" s="113">
        <v>1</v>
      </c>
      <c r="G219" s="108">
        <v>782</v>
      </c>
      <c r="H219" s="113">
        <v>1</v>
      </c>
      <c r="I219" s="108">
        <v>782</v>
      </c>
      <c r="J219" s="113">
        <v>1</v>
      </c>
      <c r="K219" s="108">
        <v>782</v>
      </c>
      <c r="L219" s="113">
        <v>1</v>
      </c>
      <c r="M219" s="108">
        <v>782</v>
      </c>
      <c r="N219" s="113">
        <v>1</v>
      </c>
      <c r="O219" s="108">
        <v>782</v>
      </c>
      <c r="P219" s="113">
        <v>1</v>
      </c>
      <c r="Q219" s="108">
        <v>782</v>
      </c>
      <c r="R219" s="113">
        <v>1</v>
      </c>
      <c r="S219" s="108">
        <v>782</v>
      </c>
      <c r="T219" s="113">
        <v>1</v>
      </c>
      <c r="U219" s="108">
        <v>782</v>
      </c>
      <c r="V219" s="113">
        <v>1</v>
      </c>
      <c r="W219" s="108">
        <v>782</v>
      </c>
      <c r="X219" s="113">
        <v>1</v>
      </c>
      <c r="Y219" s="108">
        <v>782</v>
      </c>
      <c r="Z219" s="113">
        <v>1</v>
      </c>
      <c r="AA219" s="108">
        <v>782</v>
      </c>
      <c r="AB219" s="113">
        <v>1</v>
      </c>
      <c r="AC219" s="108">
        <v>782</v>
      </c>
      <c r="AD219" s="88"/>
    </row>
    <row r="220" spans="1:30" ht="15" customHeight="1" x14ac:dyDescent="0.2">
      <c r="A220" s="18">
        <v>3200</v>
      </c>
      <c r="B220" s="19" t="s">
        <v>93</v>
      </c>
      <c r="C220" s="31"/>
      <c r="D220" s="18"/>
      <c r="E220" s="38">
        <f>+E221+E227+E229</f>
        <v>1203189.7399999998</v>
      </c>
      <c r="F220" s="36"/>
      <c r="G220" s="37">
        <f>+G221+G227+G229</f>
        <v>117531.54</v>
      </c>
      <c r="H220" s="36" t="s">
        <v>49</v>
      </c>
      <c r="I220" s="37">
        <f>+I221+I227+I229</f>
        <v>117531.54</v>
      </c>
      <c r="J220" s="36"/>
      <c r="K220" s="37">
        <f>+K221+K227+K229</f>
        <v>117531.54</v>
      </c>
      <c r="L220" s="36"/>
      <c r="M220" s="37">
        <f>+M221+M227+M229</f>
        <v>117531.54</v>
      </c>
      <c r="N220" s="36"/>
      <c r="O220" s="37">
        <f>+O221+O227+O229</f>
        <v>117531.54</v>
      </c>
      <c r="P220" s="36"/>
      <c r="Q220" s="37">
        <f>+Q221+Q227+Q229</f>
        <v>117531.54</v>
      </c>
      <c r="R220" s="36"/>
      <c r="S220" s="37">
        <f>+S221+S227+S229</f>
        <v>117531.54</v>
      </c>
      <c r="T220" s="36"/>
      <c r="U220" s="37">
        <f>+U221+U227+U229</f>
        <v>117531.54</v>
      </c>
      <c r="V220" s="36"/>
      <c r="W220" s="37">
        <f>+W221+W227+W229</f>
        <v>117531.54</v>
      </c>
      <c r="X220" s="36"/>
      <c r="Y220" s="37">
        <f>+Y221+Y227+Y229</f>
        <v>117531.54</v>
      </c>
      <c r="Z220" s="36"/>
      <c r="AA220" s="37">
        <f>+AA221+AA227+AA229</f>
        <v>117531.54</v>
      </c>
      <c r="AB220" s="37"/>
      <c r="AC220" s="37">
        <f>+AC221+AC227+AC229</f>
        <v>117531.54</v>
      </c>
      <c r="AD220" s="17"/>
    </row>
    <row r="221" spans="1:30" ht="13.5" customHeight="1" x14ac:dyDescent="0.2">
      <c r="A221" s="23">
        <v>322</v>
      </c>
      <c r="B221" s="19" t="s">
        <v>94</v>
      </c>
      <c r="C221" s="26"/>
      <c r="D221" s="18"/>
      <c r="E221" s="24">
        <f>+E222+E223+E224+E225+E226</f>
        <v>957535.34</v>
      </c>
      <c r="F221" s="34" t="s">
        <v>49</v>
      </c>
      <c r="G221" s="24">
        <f>+G222+G223+G224+G225+G226</f>
        <v>97060.34</v>
      </c>
      <c r="H221" s="34" t="s">
        <v>49</v>
      </c>
      <c r="I221" s="24">
        <f>+I222+I223+I224+I225+I226</f>
        <v>97060.34</v>
      </c>
      <c r="J221" s="34"/>
      <c r="K221" s="24">
        <f>+K222+K223+K224+K225+K226</f>
        <v>97060.34</v>
      </c>
      <c r="L221" s="34"/>
      <c r="M221" s="24">
        <f>+M222+M223+M224+M225+M226</f>
        <v>97060.34</v>
      </c>
      <c r="N221" s="34"/>
      <c r="O221" s="24">
        <f>+O222+O223+O224+O225+O226</f>
        <v>97060.34</v>
      </c>
      <c r="P221" s="34"/>
      <c r="Q221" s="24">
        <f>+Q222+Q223+Q224+Q225+Q226</f>
        <v>97060.34</v>
      </c>
      <c r="R221" s="34"/>
      <c r="S221" s="24">
        <f>+S222+S223+S224+S225+S226</f>
        <v>97060.34</v>
      </c>
      <c r="T221" s="34"/>
      <c r="U221" s="24">
        <f>+U222+U223+U224+U225+U226</f>
        <v>97060.34</v>
      </c>
      <c r="V221" s="34"/>
      <c r="W221" s="24">
        <f>+W222+W223+W224+W225+W226</f>
        <v>97060.34</v>
      </c>
      <c r="X221" s="34"/>
      <c r="Y221" s="24">
        <f>+Y222+Y223+Y224+Y225+Y226</f>
        <v>97060.34</v>
      </c>
      <c r="Z221" s="34"/>
      <c r="AA221" s="24">
        <f>+AA222+AA223+AA224+AA225+AA226</f>
        <v>97060.34</v>
      </c>
      <c r="AB221" s="34"/>
      <c r="AC221" s="24">
        <f>+AC222+AC223+AC224+AC225+AC226</f>
        <v>97060.34</v>
      </c>
      <c r="AD221" s="17"/>
    </row>
    <row r="222" spans="1:30" s="81" customFormat="1" ht="12.75" x14ac:dyDescent="0.2">
      <c r="A222" s="82"/>
      <c r="B222" s="79" t="s">
        <v>294</v>
      </c>
      <c r="C222" s="106">
        <v>12</v>
      </c>
      <c r="D222" s="130" t="s">
        <v>90</v>
      </c>
      <c r="E222" s="107">
        <f>G222+I222+K222+M222+O222+Q222+S222+U222+W222+Y222+AA222+AC222</f>
        <v>31500</v>
      </c>
      <c r="F222" s="113">
        <v>1</v>
      </c>
      <c r="G222" s="108">
        <v>2625</v>
      </c>
      <c r="H222" s="113">
        <v>1</v>
      </c>
      <c r="I222" s="108">
        <v>2625</v>
      </c>
      <c r="J222" s="113">
        <v>1</v>
      </c>
      <c r="K222" s="108">
        <v>2625</v>
      </c>
      <c r="L222" s="113">
        <v>1</v>
      </c>
      <c r="M222" s="108">
        <v>2625</v>
      </c>
      <c r="N222" s="113">
        <v>1</v>
      </c>
      <c r="O222" s="108">
        <v>2625</v>
      </c>
      <c r="P222" s="113">
        <v>1</v>
      </c>
      <c r="Q222" s="108">
        <v>2625</v>
      </c>
      <c r="R222" s="113">
        <v>1</v>
      </c>
      <c r="S222" s="108">
        <v>2625</v>
      </c>
      <c r="T222" s="113">
        <v>1</v>
      </c>
      <c r="U222" s="108">
        <v>2625</v>
      </c>
      <c r="V222" s="113">
        <v>1</v>
      </c>
      <c r="W222" s="108">
        <v>2625</v>
      </c>
      <c r="X222" s="113">
        <v>1</v>
      </c>
      <c r="Y222" s="108">
        <v>2625</v>
      </c>
      <c r="Z222" s="113">
        <v>1</v>
      </c>
      <c r="AA222" s="108">
        <v>2625</v>
      </c>
      <c r="AB222" s="113">
        <v>1</v>
      </c>
      <c r="AC222" s="108">
        <v>2625</v>
      </c>
      <c r="AD222" s="88"/>
    </row>
    <row r="223" spans="1:30" s="81" customFormat="1" ht="12.75" x14ac:dyDescent="0.2">
      <c r="A223" s="82"/>
      <c r="B223" s="79" t="s">
        <v>295</v>
      </c>
      <c r="C223" s="106">
        <v>12</v>
      </c>
      <c r="D223" s="130" t="s">
        <v>90</v>
      </c>
      <c r="E223" s="107">
        <f>+G223+I223+K223+M223+O223+Q223+S223+U223+W223+Y223+AA223+AC223</f>
        <v>126000</v>
      </c>
      <c r="F223" s="113">
        <v>1</v>
      </c>
      <c r="G223" s="108">
        <v>10500</v>
      </c>
      <c r="H223" s="113">
        <v>1</v>
      </c>
      <c r="I223" s="108">
        <v>10500</v>
      </c>
      <c r="J223" s="113">
        <v>1</v>
      </c>
      <c r="K223" s="108">
        <v>10500</v>
      </c>
      <c r="L223" s="113">
        <v>1</v>
      </c>
      <c r="M223" s="108">
        <v>10500</v>
      </c>
      <c r="N223" s="113">
        <v>1</v>
      </c>
      <c r="O223" s="108">
        <v>10500</v>
      </c>
      <c r="P223" s="113">
        <v>1</v>
      </c>
      <c r="Q223" s="108">
        <v>10500</v>
      </c>
      <c r="R223" s="113">
        <v>1</v>
      </c>
      <c r="S223" s="108">
        <v>10500</v>
      </c>
      <c r="T223" s="113">
        <v>1</v>
      </c>
      <c r="U223" s="108">
        <v>10500</v>
      </c>
      <c r="V223" s="113">
        <v>1</v>
      </c>
      <c r="W223" s="108">
        <v>10500</v>
      </c>
      <c r="X223" s="113">
        <v>1</v>
      </c>
      <c r="Y223" s="108">
        <v>10500</v>
      </c>
      <c r="Z223" s="113">
        <v>1</v>
      </c>
      <c r="AA223" s="108">
        <v>10500</v>
      </c>
      <c r="AB223" s="113">
        <v>1</v>
      </c>
      <c r="AC223" s="108">
        <v>10500</v>
      </c>
      <c r="AD223" s="88"/>
    </row>
    <row r="224" spans="1:30" s="81" customFormat="1" ht="12.75" x14ac:dyDescent="0.2">
      <c r="A224" s="82"/>
      <c r="B224" s="79" t="s">
        <v>296</v>
      </c>
      <c r="C224" s="106">
        <v>12</v>
      </c>
      <c r="D224" s="130" t="s">
        <v>90</v>
      </c>
      <c r="E224" s="107">
        <f>+G224+I224+K224+M224+O224+Q224+S224+U224+W224+Y224+AA224+AC224</f>
        <v>151200</v>
      </c>
      <c r="F224" s="113">
        <v>1</v>
      </c>
      <c r="G224" s="108">
        <v>12600</v>
      </c>
      <c r="H224" s="113">
        <v>1</v>
      </c>
      <c r="I224" s="108">
        <v>12600</v>
      </c>
      <c r="J224" s="113">
        <v>1</v>
      </c>
      <c r="K224" s="108">
        <v>12600</v>
      </c>
      <c r="L224" s="113">
        <v>1</v>
      </c>
      <c r="M224" s="108">
        <v>12600</v>
      </c>
      <c r="N224" s="113">
        <v>1</v>
      </c>
      <c r="O224" s="108">
        <v>12600</v>
      </c>
      <c r="P224" s="113">
        <v>1</v>
      </c>
      <c r="Q224" s="108">
        <v>12600</v>
      </c>
      <c r="R224" s="113">
        <v>1</v>
      </c>
      <c r="S224" s="108">
        <v>12600</v>
      </c>
      <c r="T224" s="113">
        <v>1</v>
      </c>
      <c r="U224" s="108">
        <v>12600</v>
      </c>
      <c r="V224" s="113">
        <v>1</v>
      </c>
      <c r="W224" s="108">
        <v>12600</v>
      </c>
      <c r="X224" s="113">
        <v>1</v>
      </c>
      <c r="Y224" s="108">
        <v>12600</v>
      </c>
      <c r="Z224" s="113">
        <v>1</v>
      </c>
      <c r="AA224" s="108">
        <v>12600</v>
      </c>
      <c r="AB224" s="113">
        <v>1</v>
      </c>
      <c r="AC224" s="108">
        <v>12600</v>
      </c>
      <c r="AD224" s="88"/>
    </row>
    <row r="225" spans="1:30" s="81" customFormat="1" ht="12.75" x14ac:dyDescent="0.2">
      <c r="A225" s="82"/>
      <c r="B225" s="79" t="s">
        <v>297</v>
      </c>
      <c r="C225" s="106">
        <v>12</v>
      </c>
      <c r="D225" s="130" t="s">
        <v>90</v>
      </c>
      <c r="E225" s="107">
        <f>+G225+I225+K225+M225+O225+Q225+S225+U225+W225+Y225+AA225+AC225</f>
        <v>630000</v>
      </c>
      <c r="F225" s="113">
        <v>1</v>
      </c>
      <c r="G225" s="108">
        <v>52500</v>
      </c>
      <c r="H225" s="113">
        <v>1</v>
      </c>
      <c r="I225" s="108">
        <v>52500</v>
      </c>
      <c r="J225" s="113">
        <v>1</v>
      </c>
      <c r="K225" s="108">
        <v>52500</v>
      </c>
      <c r="L225" s="113">
        <v>1</v>
      </c>
      <c r="M225" s="108">
        <v>52500</v>
      </c>
      <c r="N225" s="113">
        <v>1</v>
      </c>
      <c r="O225" s="108">
        <v>52500</v>
      </c>
      <c r="P225" s="113">
        <v>1</v>
      </c>
      <c r="Q225" s="108">
        <v>52500</v>
      </c>
      <c r="R225" s="113">
        <v>1</v>
      </c>
      <c r="S225" s="108">
        <v>52500</v>
      </c>
      <c r="T225" s="113">
        <v>1</v>
      </c>
      <c r="U225" s="108">
        <v>52500</v>
      </c>
      <c r="V225" s="113">
        <v>1</v>
      </c>
      <c r="W225" s="108">
        <v>52500</v>
      </c>
      <c r="X225" s="113">
        <v>1</v>
      </c>
      <c r="Y225" s="108">
        <v>52500</v>
      </c>
      <c r="Z225" s="113">
        <v>1</v>
      </c>
      <c r="AA225" s="108">
        <v>52500</v>
      </c>
      <c r="AB225" s="113">
        <v>1</v>
      </c>
      <c r="AC225" s="108">
        <v>52500</v>
      </c>
      <c r="AD225" s="88"/>
    </row>
    <row r="226" spans="1:30" s="81" customFormat="1" ht="12.75" x14ac:dyDescent="0.2">
      <c r="A226" s="82"/>
      <c r="B226" s="79" t="s">
        <v>298</v>
      </c>
      <c r="C226" s="106">
        <v>12</v>
      </c>
      <c r="D226" s="130" t="s">
        <v>90</v>
      </c>
      <c r="E226" s="107">
        <v>18835.34</v>
      </c>
      <c r="F226" s="113">
        <v>1</v>
      </c>
      <c r="G226" s="108">
        <v>18835.34</v>
      </c>
      <c r="H226" s="113">
        <v>1</v>
      </c>
      <c r="I226" s="108">
        <v>18835.34</v>
      </c>
      <c r="J226" s="113">
        <v>1</v>
      </c>
      <c r="K226" s="108">
        <v>18835.34</v>
      </c>
      <c r="L226" s="113">
        <v>1</v>
      </c>
      <c r="M226" s="108">
        <v>18835.34</v>
      </c>
      <c r="N226" s="113">
        <v>1</v>
      </c>
      <c r="O226" s="108">
        <v>18835.34</v>
      </c>
      <c r="P226" s="113">
        <v>1</v>
      </c>
      <c r="Q226" s="108">
        <v>18835.34</v>
      </c>
      <c r="R226" s="113">
        <v>1</v>
      </c>
      <c r="S226" s="108">
        <v>18835.34</v>
      </c>
      <c r="T226" s="113">
        <v>1</v>
      </c>
      <c r="U226" s="108">
        <v>18835.34</v>
      </c>
      <c r="V226" s="113">
        <v>1</v>
      </c>
      <c r="W226" s="108">
        <v>18835.34</v>
      </c>
      <c r="X226" s="113">
        <v>1</v>
      </c>
      <c r="Y226" s="108">
        <v>18835.34</v>
      </c>
      <c r="Z226" s="113">
        <v>1</v>
      </c>
      <c r="AA226" s="108">
        <v>18835.34</v>
      </c>
      <c r="AB226" s="113">
        <v>1</v>
      </c>
      <c r="AC226" s="108">
        <v>18835.34</v>
      </c>
      <c r="AD226" s="88"/>
    </row>
    <row r="227" spans="1:30" s="81" customFormat="1" ht="22.5" customHeight="1" x14ac:dyDescent="0.2">
      <c r="A227" s="82">
        <v>323</v>
      </c>
      <c r="B227" s="83" t="s">
        <v>95</v>
      </c>
      <c r="C227" s="84"/>
      <c r="D227" s="91"/>
      <c r="E227" s="43">
        <f>+E228</f>
        <v>203844</v>
      </c>
      <c r="F227" s="112" t="s">
        <v>49</v>
      </c>
      <c r="G227" s="43">
        <f>+G228</f>
        <v>16987</v>
      </c>
      <c r="H227" s="112" t="s">
        <v>49</v>
      </c>
      <c r="I227" s="43">
        <f>+I228</f>
        <v>16987</v>
      </c>
      <c r="J227" s="112" t="s">
        <v>49</v>
      </c>
      <c r="K227" s="43">
        <f>+K228</f>
        <v>16987</v>
      </c>
      <c r="L227" s="112" t="s">
        <v>49</v>
      </c>
      <c r="M227" s="43">
        <f>+M228</f>
        <v>16987</v>
      </c>
      <c r="N227" s="112" t="s">
        <v>49</v>
      </c>
      <c r="O227" s="43">
        <f>+O228</f>
        <v>16987</v>
      </c>
      <c r="P227" s="112" t="s">
        <v>49</v>
      </c>
      <c r="Q227" s="43">
        <f>+Q228</f>
        <v>16987</v>
      </c>
      <c r="R227" s="112" t="s">
        <v>49</v>
      </c>
      <c r="S227" s="43">
        <f>+S228</f>
        <v>16987</v>
      </c>
      <c r="T227" s="112" t="s">
        <v>49</v>
      </c>
      <c r="U227" s="43">
        <f>+U228</f>
        <v>16987</v>
      </c>
      <c r="V227" s="112" t="s">
        <v>49</v>
      </c>
      <c r="W227" s="43">
        <f>+W228</f>
        <v>16987</v>
      </c>
      <c r="X227" s="112" t="s">
        <v>49</v>
      </c>
      <c r="Y227" s="43">
        <f>+Y228</f>
        <v>16987</v>
      </c>
      <c r="Z227" s="112"/>
      <c r="AA227" s="43">
        <f>+AA228</f>
        <v>16987</v>
      </c>
      <c r="AB227" s="112" t="s">
        <v>49</v>
      </c>
      <c r="AC227" s="43">
        <f>+AC228</f>
        <v>16987</v>
      </c>
      <c r="AD227" s="88"/>
    </row>
    <row r="228" spans="1:30" s="81" customFormat="1" ht="12" customHeight="1" x14ac:dyDescent="0.2">
      <c r="A228" s="82"/>
      <c r="B228" s="105" t="s">
        <v>191</v>
      </c>
      <c r="C228" s="106">
        <v>60</v>
      </c>
      <c r="D228" s="130" t="s">
        <v>90</v>
      </c>
      <c r="E228" s="107">
        <f>G228+I228+K228+M228+O228+Q228+S228+U228+W228+Y228+AA228+AC228</f>
        <v>203844</v>
      </c>
      <c r="F228" s="113">
        <v>5</v>
      </c>
      <c r="G228" s="107">
        <v>16987</v>
      </c>
      <c r="H228" s="113">
        <v>5</v>
      </c>
      <c r="I228" s="107">
        <v>16987</v>
      </c>
      <c r="J228" s="113">
        <v>5</v>
      </c>
      <c r="K228" s="107">
        <v>16987</v>
      </c>
      <c r="L228" s="113">
        <v>5</v>
      </c>
      <c r="M228" s="107">
        <v>16987</v>
      </c>
      <c r="N228" s="113">
        <v>5</v>
      </c>
      <c r="O228" s="107">
        <v>16987</v>
      </c>
      <c r="P228" s="113">
        <v>5</v>
      </c>
      <c r="Q228" s="107">
        <v>16987</v>
      </c>
      <c r="R228" s="113">
        <v>5</v>
      </c>
      <c r="S228" s="107">
        <v>16987</v>
      </c>
      <c r="T228" s="113">
        <v>5</v>
      </c>
      <c r="U228" s="107">
        <v>16987</v>
      </c>
      <c r="V228" s="113">
        <v>5</v>
      </c>
      <c r="W228" s="107">
        <v>16987</v>
      </c>
      <c r="X228" s="113">
        <v>5</v>
      </c>
      <c r="Y228" s="107">
        <v>16987</v>
      </c>
      <c r="Z228" s="113">
        <v>5</v>
      </c>
      <c r="AA228" s="107">
        <v>16987</v>
      </c>
      <c r="AB228" s="113">
        <v>5</v>
      </c>
      <c r="AC228" s="107">
        <v>16987</v>
      </c>
      <c r="AD228" s="88"/>
    </row>
    <row r="229" spans="1:30" s="81" customFormat="1" ht="13.5" customHeight="1" x14ac:dyDescent="0.2">
      <c r="A229" s="82">
        <v>327</v>
      </c>
      <c r="B229" s="83" t="s">
        <v>96</v>
      </c>
      <c r="C229" s="106">
        <f t="shared" ref="C229:C270" si="24">F229+H229+J229+L229+N229+P229+R229+T229+V229+X229+Z229+AB229</f>
        <v>0</v>
      </c>
      <c r="D229" s="85"/>
      <c r="E229" s="92">
        <f>SUM(G229:AC229)</f>
        <v>41810.399999999994</v>
      </c>
      <c r="F229" s="93"/>
      <c r="G229" s="94">
        <f>G230</f>
        <v>3484.2</v>
      </c>
      <c r="H229" s="93"/>
      <c r="I229" s="94">
        <f>I230</f>
        <v>3484.2</v>
      </c>
      <c r="J229" s="93"/>
      <c r="K229" s="94">
        <f>K230</f>
        <v>3484.2</v>
      </c>
      <c r="L229" s="93"/>
      <c r="M229" s="94">
        <f>M230</f>
        <v>3484.2</v>
      </c>
      <c r="N229" s="93"/>
      <c r="O229" s="94">
        <f>O230</f>
        <v>3484.2</v>
      </c>
      <c r="P229" s="93"/>
      <c r="Q229" s="94">
        <f>Q230</f>
        <v>3484.2</v>
      </c>
      <c r="R229" s="93"/>
      <c r="S229" s="94">
        <f>S230</f>
        <v>3484.2</v>
      </c>
      <c r="T229" s="93"/>
      <c r="U229" s="94">
        <f>U230</f>
        <v>3484.2</v>
      </c>
      <c r="V229" s="93"/>
      <c r="W229" s="94">
        <f>W230</f>
        <v>3484.2</v>
      </c>
      <c r="X229" s="93"/>
      <c r="Y229" s="94">
        <f>Y230</f>
        <v>3484.2</v>
      </c>
      <c r="Z229" s="93"/>
      <c r="AA229" s="94">
        <f>AA230</f>
        <v>3484.2</v>
      </c>
      <c r="AB229" s="93"/>
      <c r="AC229" s="94">
        <f>AC230</f>
        <v>3484.2</v>
      </c>
      <c r="AD229" s="88"/>
    </row>
    <row r="230" spans="1:30" s="81" customFormat="1" ht="14.25" customHeight="1" x14ac:dyDescent="0.2">
      <c r="A230" s="82"/>
      <c r="B230" s="105" t="s">
        <v>206</v>
      </c>
      <c r="C230" s="106">
        <v>12</v>
      </c>
      <c r="D230" s="85" t="s">
        <v>97</v>
      </c>
      <c r="E230" s="107">
        <f>G230+I230+K230+M230+O230+Q230+S230+U230+Y230+AA230+AC230</f>
        <v>38326.199999999997</v>
      </c>
      <c r="F230" s="113">
        <v>1</v>
      </c>
      <c r="G230" s="108">
        <v>3484.2</v>
      </c>
      <c r="H230" s="113">
        <v>1</v>
      </c>
      <c r="I230" s="108">
        <v>3484.2</v>
      </c>
      <c r="J230" s="113">
        <v>1</v>
      </c>
      <c r="K230" s="108">
        <v>3484.2</v>
      </c>
      <c r="L230" s="113">
        <v>1</v>
      </c>
      <c r="M230" s="108">
        <v>3484.2</v>
      </c>
      <c r="N230" s="113">
        <v>1</v>
      </c>
      <c r="O230" s="108">
        <v>3484.2</v>
      </c>
      <c r="P230" s="113">
        <v>1</v>
      </c>
      <c r="Q230" s="108">
        <v>3484.2</v>
      </c>
      <c r="R230" s="113">
        <v>1</v>
      </c>
      <c r="S230" s="108">
        <v>3484.2</v>
      </c>
      <c r="T230" s="113">
        <v>1</v>
      </c>
      <c r="U230" s="108">
        <v>3484.2</v>
      </c>
      <c r="V230" s="113">
        <v>1</v>
      </c>
      <c r="W230" s="108">
        <v>3484.2</v>
      </c>
      <c r="X230" s="113">
        <v>1</v>
      </c>
      <c r="Y230" s="108">
        <v>3484.2</v>
      </c>
      <c r="Z230" s="113">
        <v>1</v>
      </c>
      <c r="AA230" s="108">
        <v>3484.2</v>
      </c>
      <c r="AB230" s="113">
        <v>1</v>
      </c>
      <c r="AC230" s="108">
        <v>3484.2</v>
      </c>
      <c r="AD230" s="88"/>
    </row>
    <row r="231" spans="1:30" s="81" customFormat="1" ht="24.75" customHeight="1" x14ac:dyDescent="0.2">
      <c r="A231" s="91">
        <v>3300</v>
      </c>
      <c r="B231" s="83" t="s">
        <v>98</v>
      </c>
      <c r="C231" s="106"/>
      <c r="D231" s="118"/>
      <c r="E231" s="94">
        <f>SUM(E232+E234+E236+E238)</f>
        <v>308574.75</v>
      </c>
      <c r="F231" s="93"/>
      <c r="G231" s="94">
        <f>SUM(G232+G234+G236+G238)</f>
        <v>33638.25</v>
      </c>
      <c r="H231" s="93" t="s">
        <v>49</v>
      </c>
      <c r="I231" s="94">
        <f>SUM(I232+I234+I236+I238)</f>
        <v>5032</v>
      </c>
      <c r="J231" s="93"/>
      <c r="K231" s="94">
        <f>SUM(K232+K234+K236+K238)</f>
        <v>29806</v>
      </c>
      <c r="L231" s="93"/>
      <c r="M231" s="94">
        <f>SUM(M232+M234+M236+M238)</f>
        <v>22658</v>
      </c>
      <c r="N231" s="93"/>
      <c r="O231" s="94">
        <f>SUM(O232+O234+O236+O238)</f>
        <v>33638.25</v>
      </c>
      <c r="P231" s="93"/>
      <c r="Q231" s="94">
        <f>SUM(Q232+Q234+Q236+Q238)</f>
        <v>22798</v>
      </c>
      <c r="R231" s="93"/>
      <c r="S231" s="94">
        <f>SUM(S232+S234+S236+S238)</f>
        <v>29806</v>
      </c>
      <c r="T231" s="93"/>
      <c r="U231" s="94">
        <f>SUM(U232+U234+U236+U238)</f>
        <v>22478</v>
      </c>
      <c r="V231" s="93"/>
      <c r="W231" s="94">
        <f>SUM(W232+W234+W236+W238)</f>
        <v>33818.25</v>
      </c>
      <c r="X231" s="93"/>
      <c r="Y231" s="94">
        <f>SUM(Y232+Y234+Y236+Y238)</f>
        <v>22618</v>
      </c>
      <c r="Z231" s="93"/>
      <c r="AA231" s="94">
        <f>SUM(AA232+AA234+AA236+AA238)</f>
        <v>29806</v>
      </c>
      <c r="AB231" s="93"/>
      <c r="AC231" s="94">
        <f>SUM(AC232+AC234+AC236+AC238)</f>
        <v>22478</v>
      </c>
      <c r="AD231" s="88"/>
    </row>
    <row r="232" spans="1:30" s="81" customFormat="1" ht="21.75" customHeight="1" x14ac:dyDescent="0.2">
      <c r="A232" s="82">
        <v>331</v>
      </c>
      <c r="B232" s="83" t="s">
        <v>136</v>
      </c>
      <c r="C232" s="84"/>
      <c r="D232" s="91"/>
      <c r="E232" s="87">
        <f>E233</f>
        <v>11496.75</v>
      </c>
      <c r="F232" s="112"/>
      <c r="G232" s="87">
        <f>G233</f>
        <v>3832.25</v>
      </c>
      <c r="H232" s="112"/>
      <c r="I232" s="87">
        <f>I233</f>
        <v>0</v>
      </c>
      <c r="J232" s="112"/>
      <c r="K232" s="87">
        <f>K233</f>
        <v>0</v>
      </c>
      <c r="L232" s="112"/>
      <c r="M232" s="87">
        <f>M233</f>
        <v>0</v>
      </c>
      <c r="N232" s="112"/>
      <c r="O232" s="87">
        <f>O233</f>
        <v>3832.25</v>
      </c>
      <c r="P232" s="112"/>
      <c r="Q232" s="87">
        <f>Q233</f>
        <v>0</v>
      </c>
      <c r="R232" s="112"/>
      <c r="S232" s="87">
        <f>S233</f>
        <v>0</v>
      </c>
      <c r="T232" s="112"/>
      <c r="U232" s="87">
        <f>U233</f>
        <v>0</v>
      </c>
      <c r="V232" s="112"/>
      <c r="W232" s="87">
        <f>W233</f>
        <v>3832.25</v>
      </c>
      <c r="X232" s="112"/>
      <c r="Y232" s="87">
        <f>Y233</f>
        <v>0</v>
      </c>
      <c r="Z232" s="112"/>
      <c r="AA232" s="87">
        <f>AA233</f>
        <v>0</v>
      </c>
      <c r="AB232" s="112"/>
      <c r="AC232" s="87">
        <f>AC233</f>
        <v>0</v>
      </c>
      <c r="AD232" s="88"/>
    </row>
    <row r="233" spans="1:30" s="81" customFormat="1" ht="25.5" customHeight="1" x14ac:dyDescent="0.2">
      <c r="A233" s="108"/>
      <c r="B233" s="105" t="s">
        <v>135</v>
      </c>
      <c r="C233" s="106">
        <v>4</v>
      </c>
      <c r="D233" s="115" t="s">
        <v>87</v>
      </c>
      <c r="E233" s="107">
        <f t="shared" ref="E233" si="25">SUM(G233,I233,K233,M233,O233,Q233,S233,U233,W233,Y233,AA233,AC233)</f>
        <v>11496.75</v>
      </c>
      <c r="F233" s="113">
        <v>1</v>
      </c>
      <c r="G233" s="108">
        <v>3832.25</v>
      </c>
      <c r="H233" s="113">
        <v>0</v>
      </c>
      <c r="I233" s="108">
        <v>0</v>
      </c>
      <c r="J233" s="113">
        <v>0</v>
      </c>
      <c r="K233" s="108">
        <v>0</v>
      </c>
      <c r="L233" s="113">
        <v>0</v>
      </c>
      <c r="M233" s="108">
        <v>0</v>
      </c>
      <c r="N233" s="113">
        <v>1</v>
      </c>
      <c r="O233" s="108">
        <v>3832.25</v>
      </c>
      <c r="P233" s="113">
        <v>0</v>
      </c>
      <c r="Q233" s="108">
        <v>0</v>
      </c>
      <c r="R233" s="113">
        <v>0</v>
      </c>
      <c r="S233" s="108">
        <v>0</v>
      </c>
      <c r="T233" s="113">
        <v>0</v>
      </c>
      <c r="U233" s="108">
        <v>0</v>
      </c>
      <c r="V233" s="113">
        <v>1</v>
      </c>
      <c r="W233" s="108">
        <v>3832.25</v>
      </c>
      <c r="X233" s="113">
        <v>1</v>
      </c>
      <c r="Y233" s="108">
        <v>0</v>
      </c>
      <c r="Z233" s="113">
        <v>0</v>
      </c>
      <c r="AA233" s="108">
        <v>0</v>
      </c>
      <c r="AB233" s="113">
        <v>0</v>
      </c>
      <c r="AC233" s="108">
        <v>0</v>
      </c>
      <c r="AD233" s="88"/>
    </row>
    <row r="234" spans="1:30" s="81" customFormat="1" ht="35.25" customHeight="1" x14ac:dyDescent="0.2">
      <c r="A234" s="82">
        <v>333</v>
      </c>
      <c r="B234" s="83" t="s">
        <v>99</v>
      </c>
      <c r="C234" s="106"/>
      <c r="D234" s="91"/>
      <c r="E234" s="87">
        <f>E235</f>
        <v>247258</v>
      </c>
      <c r="F234" s="93" t="s">
        <v>49</v>
      </c>
      <c r="G234" s="87">
        <f>G235</f>
        <v>22478</v>
      </c>
      <c r="H234" s="93" t="s">
        <v>49</v>
      </c>
      <c r="I234" s="94">
        <f>I235</f>
        <v>0</v>
      </c>
      <c r="J234" s="93"/>
      <c r="K234" s="94">
        <f>K235</f>
        <v>22478</v>
      </c>
      <c r="L234" s="93"/>
      <c r="M234" s="94">
        <f>M235</f>
        <v>22478</v>
      </c>
      <c r="N234" s="93"/>
      <c r="O234" s="94">
        <f>O235</f>
        <v>22478</v>
      </c>
      <c r="P234" s="93"/>
      <c r="Q234" s="94">
        <f>Q235</f>
        <v>22478</v>
      </c>
      <c r="R234" s="93"/>
      <c r="S234" s="94">
        <f>S235</f>
        <v>22478</v>
      </c>
      <c r="T234" s="93"/>
      <c r="U234" s="94">
        <f>U235</f>
        <v>22478</v>
      </c>
      <c r="V234" s="93"/>
      <c r="W234" s="94">
        <f>W235</f>
        <v>22478</v>
      </c>
      <c r="X234" s="93"/>
      <c r="Y234" s="94">
        <f>Y235</f>
        <v>22478</v>
      </c>
      <c r="Z234" s="93"/>
      <c r="AA234" s="94">
        <f>AA235</f>
        <v>22478</v>
      </c>
      <c r="AB234" s="93"/>
      <c r="AC234" s="94">
        <f>AC235</f>
        <v>22478</v>
      </c>
      <c r="AD234" s="88"/>
    </row>
    <row r="235" spans="1:30" s="81" customFormat="1" ht="12" customHeight="1" x14ac:dyDescent="0.2">
      <c r="A235" s="82"/>
      <c r="B235" s="105" t="s">
        <v>100</v>
      </c>
      <c r="C235" s="106">
        <v>6</v>
      </c>
      <c r="D235" s="115" t="s">
        <v>87</v>
      </c>
      <c r="E235" s="110">
        <f>SUM(G235+I235+K235+M235+O235+Q235+S235+U235+W235+Y235+AA235+AC235)</f>
        <v>247258</v>
      </c>
      <c r="F235" s="113">
        <v>1</v>
      </c>
      <c r="G235" s="108">
        <v>22478</v>
      </c>
      <c r="H235" s="113">
        <v>0</v>
      </c>
      <c r="I235" s="108">
        <v>0</v>
      </c>
      <c r="J235" s="113">
        <v>1</v>
      </c>
      <c r="K235" s="108">
        <v>22478</v>
      </c>
      <c r="L235" s="113">
        <v>1</v>
      </c>
      <c r="M235" s="108">
        <v>22478</v>
      </c>
      <c r="N235" s="113">
        <v>1</v>
      </c>
      <c r="O235" s="108">
        <v>22478</v>
      </c>
      <c r="P235" s="113">
        <v>1</v>
      </c>
      <c r="Q235" s="108">
        <v>22478</v>
      </c>
      <c r="R235" s="113">
        <v>1</v>
      </c>
      <c r="S235" s="108">
        <v>22478</v>
      </c>
      <c r="T235" s="113">
        <v>1</v>
      </c>
      <c r="U235" s="108">
        <v>22478</v>
      </c>
      <c r="V235" s="113">
        <v>1</v>
      </c>
      <c r="W235" s="108">
        <v>22478</v>
      </c>
      <c r="X235" s="113">
        <v>1</v>
      </c>
      <c r="Y235" s="108">
        <v>22478</v>
      </c>
      <c r="Z235" s="113">
        <v>1</v>
      </c>
      <c r="AA235" s="108">
        <v>22478</v>
      </c>
      <c r="AB235" s="113">
        <v>1</v>
      </c>
      <c r="AC235" s="108">
        <v>22478</v>
      </c>
      <c r="AD235" s="88"/>
    </row>
    <row r="236" spans="1:30" s="81" customFormat="1" ht="12.75" customHeight="1" x14ac:dyDescent="0.2">
      <c r="A236" s="82">
        <v>334</v>
      </c>
      <c r="B236" s="83" t="s">
        <v>101</v>
      </c>
      <c r="C236" s="84"/>
      <c r="D236" s="91"/>
      <c r="E236" s="43">
        <f>E237</f>
        <v>4852</v>
      </c>
      <c r="F236" s="112" t="s">
        <v>49</v>
      </c>
      <c r="G236" s="87">
        <f>G237</f>
        <v>0</v>
      </c>
      <c r="H236" s="112" t="s">
        <v>49</v>
      </c>
      <c r="I236" s="87">
        <f>I237</f>
        <v>4852</v>
      </c>
      <c r="J236" s="112"/>
      <c r="K236" s="87">
        <f>K237</f>
        <v>0</v>
      </c>
      <c r="L236" s="112" t="s">
        <v>49</v>
      </c>
      <c r="M236" s="87">
        <f>M237</f>
        <v>0</v>
      </c>
      <c r="N236" s="112" t="s">
        <v>49</v>
      </c>
      <c r="O236" s="87">
        <f>O237</f>
        <v>0</v>
      </c>
      <c r="P236" s="112" t="s">
        <v>49</v>
      </c>
      <c r="Q236" s="87">
        <f>Q237</f>
        <v>0</v>
      </c>
      <c r="R236" s="112" t="s">
        <v>49</v>
      </c>
      <c r="S236" s="87">
        <f>S237</f>
        <v>0</v>
      </c>
      <c r="T236" s="112" t="s">
        <v>49</v>
      </c>
      <c r="U236" s="87">
        <f>U237</f>
        <v>0</v>
      </c>
      <c r="V236" s="112" t="s">
        <v>49</v>
      </c>
      <c r="W236" s="87">
        <f>W237</f>
        <v>0</v>
      </c>
      <c r="X236" s="112" t="s">
        <v>49</v>
      </c>
      <c r="Y236" s="87">
        <f>Y237</f>
        <v>0</v>
      </c>
      <c r="Z236" s="112" t="s">
        <v>49</v>
      </c>
      <c r="AA236" s="87">
        <f>AA237</f>
        <v>0</v>
      </c>
      <c r="AB236" s="112" t="s">
        <v>49</v>
      </c>
      <c r="AC236" s="87">
        <f>AC237</f>
        <v>0</v>
      </c>
      <c r="AD236" s="88"/>
    </row>
    <row r="237" spans="1:30" s="81" customFormat="1" ht="35.25" customHeight="1" x14ac:dyDescent="0.2">
      <c r="A237" s="82"/>
      <c r="B237" s="105" t="s">
        <v>102</v>
      </c>
      <c r="C237" s="106">
        <v>1</v>
      </c>
      <c r="D237" s="115" t="s">
        <v>87</v>
      </c>
      <c r="E237" s="107">
        <f>SUM(G237,I237,K237,M237,O237,Q237,S237,U237,W237,Y237,AA237,AC237)</f>
        <v>4852</v>
      </c>
      <c r="F237" s="113">
        <v>0</v>
      </c>
      <c r="G237" s="108">
        <v>0</v>
      </c>
      <c r="H237" s="113">
        <v>1</v>
      </c>
      <c r="I237" s="108">
        <v>4852</v>
      </c>
      <c r="J237" s="113">
        <v>0</v>
      </c>
      <c r="K237" s="108">
        <v>0</v>
      </c>
      <c r="L237" s="113">
        <v>0</v>
      </c>
      <c r="M237" s="108">
        <v>0</v>
      </c>
      <c r="N237" s="113">
        <v>0</v>
      </c>
      <c r="O237" s="108">
        <v>0</v>
      </c>
      <c r="P237" s="113">
        <v>0</v>
      </c>
      <c r="Q237" s="108">
        <v>0</v>
      </c>
      <c r="R237" s="113">
        <v>0</v>
      </c>
      <c r="S237" s="108">
        <v>0</v>
      </c>
      <c r="T237" s="113">
        <v>0</v>
      </c>
      <c r="U237" s="108">
        <v>0</v>
      </c>
      <c r="V237" s="113">
        <v>0</v>
      </c>
      <c r="W237" s="108">
        <v>0</v>
      </c>
      <c r="X237" s="113">
        <v>0</v>
      </c>
      <c r="Y237" s="108">
        <v>0</v>
      </c>
      <c r="Z237" s="113">
        <v>0</v>
      </c>
      <c r="AA237" s="108">
        <v>0</v>
      </c>
      <c r="AB237" s="113">
        <v>0</v>
      </c>
      <c r="AC237" s="108">
        <v>0</v>
      </c>
      <c r="AD237" s="88"/>
    </row>
    <row r="238" spans="1:30" s="81" customFormat="1" ht="22.5" customHeight="1" x14ac:dyDescent="0.2">
      <c r="A238" s="82">
        <v>336</v>
      </c>
      <c r="B238" s="83" t="s">
        <v>103</v>
      </c>
      <c r="C238" s="106">
        <f t="shared" si="24"/>
        <v>0</v>
      </c>
      <c r="D238" s="115"/>
      <c r="E238" s="92">
        <f>SUM(E239:E242)</f>
        <v>44968</v>
      </c>
      <c r="F238" s="113"/>
      <c r="G238" s="92">
        <f>SUM(G239:G242)</f>
        <v>7328</v>
      </c>
      <c r="H238" s="93"/>
      <c r="I238" s="92">
        <f>SUM(I239:I242)</f>
        <v>180</v>
      </c>
      <c r="J238" s="93"/>
      <c r="K238" s="92">
        <f>SUM(K239:K242)</f>
        <v>7328</v>
      </c>
      <c r="L238" s="93"/>
      <c r="M238" s="92">
        <f>SUM(M239:M242)</f>
        <v>180</v>
      </c>
      <c r="N238" s="93"/>
      <c r="O238" s="92">
        <f>SUM(O239:O242)</f>
        <v>7328</v>
      </c>
      <c r="P238" s="93"/>
      <c r="Q238" s="92">
        <f>SUM(Q239:Q242)</f>
        <v>320</v>
      </c>
      <c r="R238" s="93"/>
      <c r="S238" s="92">
        <f>SUM(S239:S242)</f>
        <v>7328</v>
      </c>
      <c r="T238" s="93"/>
      <c r="U238" s="92">
        <f>SUM(U239:U242)</f>
        <v>0</v>
      </c>
      <c r="V238" s="93"/>
      <c r="W238" s="92">
        <f>SUM(W239:W242)</f>
        <v>7508</v>
      </c>
      <c r="X238" s="93"/>
      <c r="Y238" s="92">
        <f>SUM(Y239:Y242)</f>
        <v>140</v>
      </c>
      <c r="Z238" s="93"/>
      <c r="AA238" s="92">
        <f>SUM(AA239:AA242)</f>
        <v>7328</v>
      </c>
      <c r="AB238" s="93"/>
      <c r="AC238" s="92">
        <f>SUM(AC239:AC242)</f>
        <v>0</v>
      </c>
      <c r="AD238" s="88"/>
    </row>
    <row r="239" spans="1:30" s="81" customFormat="1" ht="12" customHeight="1" x14ac:dyDescent="0.2">
      <c r="A239" s="82"/>
      <c r="B239" s="105" t="s">
        <v>104</v>
      </c>
      <c r="C239" s="106">
        <f t="shared" si="24"/>
        <v>20</v>
      </c>
      <c r="D239" s="115" t="s">
        <v>87</v>
      </c>
      <c r="E239" s="107">
        <f t="shared" ref="E239:E242" si="26">SUM(G239,I239,K239,M239,O239,Q239,S239,U239,W239,Y239,AA239,AC239)</f>
        <v>720</v>
      </c>
      <c r="F239" s="113">
        <v>0</v>
      </c>
      <c r="G239" s="108">
        <v>0</v>
      </c>
      <c r="H239" s="113">
        <v>5</v>
      </c>
      <c r="I239" s="108">
        <v>180</v>
      </c>
      <c r="J239" s="113">
        <v>0</v>
      </c>
      <c r="K239" s="108">
        <v>0</v>
      </c>
      <c r="L239" s="113">
        <v>5</v>
      </c>
      <c r="M239" s="108">
        <v>180</v>
      </c>
      <c r="N239" s="113">
        <v>0</v>
      </c>
      <c r="O239" s="108">
        <v>0</v>
      </c>
      <c r="P239" s="113">
        <v>5</v>
      </c>
      <c r="Q239" s="108">
        <v>180</v>
      </c>
      <c r="R239" s="131">
        <v>0</v>
      </c>
      <c r="S239" s="108">
        <v>0</v>
      </c>
      <c r="T239" s="113">
        <v>0</v>
      </c>
      <c r="U239" s="108">
        <v>0</v>
      </c>
      <c r="V239" s="113">
        <v>5</v>
      </c>
      <c r="W239" s="108">
        <v>180</v>
      </c>
      <c r="X239" s="113">
        <v>0</v>
      </c>
      <c r="Y239" s="108">
        <v>0</v>
      </c>
      <c r="Z239" s="113">
        <v>0</v>
      </c>
      <c r="AA239" s="108">
        <v>0</v>
      </c>
      <c r="AB239" s="113">
        <v>0</v>
      </c>
      <c r="AC239" s="108">
        <v>0</v>
      </c>
      <c r="AD239" s="88"/>
    </row>
    <row r="240" spans="1:30" s="81" customFormat="1" ht="12" customHeight="1" x14ac:dyDescent="0.2">
      <c r="A240" s="82"/>
      <c r="B240" s="105" t="s">
        <v>299</v>
      </c>
      <c r="C240" s="106">
        <v>12</v>
      </c>
      <c r="D240" s="115" t="s">
        <v>87</v>
      </c>
      <c r="E240" s="107">
        <f>+G240+I240+K240+M240+O240+Q240+S240+U240+W240+Y240+AA240+AC240</f>
        <v>19296</v>
      </c>
      <c r="F240" s="113">
        <v>2</v>
      </c>
      <c r="G240" s="108">
        <v>3216</v>
      </c>
      <c r="H240" s="113">
        <v>0</v>
      </c>
      <c r="I240" s="108">
        <v>0</v>
      </c>
      <c r="J240" s="113">
        <v>2</v>
      </c>
      <c r="K240" s="108">
        <v>3216</v>
      </c>
      <c r="L240" s="113">
        <v>0</v>
      </c>
      <c r="M240" s="108">
        <v>0</v>
      </c>
      <c r="N240" s="113">
        <v>2</v>
      </c>
      <c r="O240" s="108">
        <v>3216</v>
      </c>
      <c r="P240" s="113">
        <v>0</v>
      </c>
      <c r="Q240" s="108">
        <v>0</v>
      </c>
      <c r="R240" s="131">
        <v>2</v>
      </c>
      <c r="S240" s="108">
        <v>3216</v>
      </c>
      <c r="T240" s="113">
        <v>0</v>
      </c>
      <c r="U240" s="108">
        <v>0</v>
      </c>
      <c r="V240" s="113">
        <v>2</v>
      </c>
      <c r="W240" s="108">
        <v>3216</v>
      </c>
      <c r="X240" s="113">
        <v>0</v>
      </c>
      <c r="Y240" s="108">
        <v>0</v>
      </c>
      <c r="Z240" s="113">
        <v>2</v>
      </c>
      <c r="AA240" s="108">
        <v>3216</v>
      </c>
      <c r="AB240" s="113">
        <v>0</v>
      </c>
      <c r="AC240" s="108">
        <v>0</v>
      </c>
      <c r="AD240" s="88"/>
    </row>
    <row r="241" spans="1:30" s="81" customFormat="1" ht="12" customHeight="1" x14ac:dyDescent="0.2">
      <c r="A241" s="82"/>
      <c r="B241" s="105" t="s">
        <v>300</v>
      </c>
      <c r="C241" s="106">
        <v>12</v>
      </c>
      <c r="D241" s="115" t="s">
        <v>87</v>
      </c>
      <c r="E241" s="107">
        <f>+G241+I241+K241+M241+O241+Q241+S241+U241+W241+Y241+AA241+AC241</f>
        <v>22992</v>
      </c>
      <c r="F241" s="113">
        <v>2</v>
      </c>
      <c r="G241" s="108">
        <v>3832</v>
      </c>
      <c r="H241" s="113">
        <v>0</v>
      </c>
      <c r="I241" s="108">
        <v>0</v>
      </c>
      <c r="J241" s="113">
        <v>2</v>
      </c>
      <c r="K241" s="108">
        <v>3832</v>
      </c>
      <c r="L241" s="113">
        <v>0</v>
      </c>
      <c r="M241" s="108">
        <v>0</v>
      </c>
      <c r="N241" s="113">
        <v>2</v>
      </c>
      <c r="O241" s="108">
        <v>3832</v>
      </c>
      <c r="P241" s="113">
        <v>0</v>
      </c>
      <c r="Q241" s="108">
        <v>0</v>
      </c>
      <c r="R241" s="131">
        <v>2</v>
      </c>
      <c r="S241" s="108">
        <v>3832</v>
      </c>
      <c r="T241" s="113">
        <v>0</v>
      </c>
      <c r="U241" s="108">
        <v>0</v>
      </c>
      <c r="V241" s="113">
        <v>2</v>
      </c>
      <c r="W241" s="108">
        <v>3832</v>
      </c>
      <c r="X241" s="113">
        <v>0</v>
      </c>
      <c r="Y241" s="108">
        <v>0</v>
      </c>
      <c r="Z241" s="113">
        <v>2</v>
      </c>
      <c r="AA241" s="108">
        <v>3832</v>
      </c>
      <c r="AB241" s="113">
        <v>0</v>
      </c>
      <c r="AC241" s="108">
        <v>0</v>
      </c>
      <c r="AD241" s="88"/>
    </row>
    <row r="242" spans="1:30" s="81" customFormat="1" ht="12" customHeight="1" x14ac:dyDescent="0.2">
      <c r="A242" s="82"/>
      <c r="B242" s="105" t="s">
        <v>203</v>
      </c>
      <c r="C242" s="106">
        <f t="shared" si="24"/>
        <v>14</v>
      </c>
      <c r="D242" s="115" t="s">
        <v>87</v>
      </c>
      <c r="E242" s="107">
        <f t="shared" si="26"/>
        <v>1960</v>
      </c>
      <c r="F242" s="113">
        <v>2</v>
      </c>
      <c r="G242" s="108">
        <v>280</v>
      </c>
      <c r="H242" s="113">
        <v>0</v>
      </c>
      <c r="I242" s="108">
        <v>0</v>
      </c>
      <c r="J242" s="113">
        <v>2</v>
      </c>
      <c r="K242" s="108">
        <v>280</v>
      </c>
      <c r="L242" s="113">
        <v>0</v>
      </c>
      <c r="M242" s="108">
        <v>0</v>
      </c>
      <c r="N242" s="113">
        <v>2</v>
      </c>
      <c r="O242" s="108">
        <v>280</v>
      </c>
      <c r="P242" s="113">
        <v>1</v>
      </c>
      <c r="Q242" s="108">
        <v>140</v>
      </c>
      <c r="R242" s="131">
        <v>2</v>
      </c>
      <c r="S242" s="108">
        <v>280</v>
      </c>
      <c r="T242" s="113">
        <v>0</v>
      </c>
      <c r="U242" s="108">
        <v>0</v>
      </c>
      <c r="V242" s="113">
        <v>2</v>
      </c>
      <c r="W242" s="108">
        <v>280</v>
      </c>
      <c r="X242" s="113">
        <v>1</v>
      </c>
      <c r="Y242" s="108">
        <v>140</v>
      </c>
      <c r="Z242" s="113">
        <v>2</v>
      </c>
      <c r="AA242" s="108">
        <v>280</v>
      </c>
      <c r="AB242" s="113">
        <v>0</v>
      </c>
      <c r="AC242" s="108">
        <v>0</v>
      </c>
      <c r="AD242" s="88"/>
    </row>
    <row r="243" spans="1:30" s="81" customFormat="1" ht="12" customHeight="1" x14ac:dyDescent="0.2">
      <c r="A243" s="82">
        <v>339</v>
      </c>
      <c r="B243" s="83" t="s">
        <v>301</v>
      </c>
      <c r="C243" s="106">
        <f t="shared" ref="C243" si="27">F243+H243+J243+L243+N243+P243+R243+T243+V243+X243+Z243+AB243</f>
        <v>0</v>
      </c>
      <c r="D243" s="115"/>
      <c r="E243" s="92">
        <f>SUM(E244:E247)</f>
        <v>397471.95999999996</v>
      </c>
      <c r="F243" s="113"/>
      <c r="G243" s="92">
        <f>SUM(G244:G247)</f>
        <v>23780</v>
      </c>
      <c r="H243" s="93"/>
      <c r="I243" s="92">
        <f>SUM(I244:I247)</f>
        <v>120525.98</v>
      </c>
      <c r="J243" s="93"/>
      <c r="K243" s="92">
        <f>SUM(K244:K247)</f>
        <v>140870.97999999998</v>
      </c>
      <c r="L243" s="93"/>
      <c r="M243" s="92">
        <f>SUM(M244:M247)</f>
        <v>3435</v>
      </c>
      <c r="N243" s="93"/>
      <c r="O243" s="92">
        <f>SUM(O244:O247)</f>
        <v>23780</v>
      </c>
      <c r="P243" s="93"/>
      <c r="Q243" s="92">
        <f>SUM(Q244:Q247)</f>
        <v>3435</v>
      </c>
      <c r="R243" s="93"/>
      <c r="S243" s="92">
        <f>SUM(S244:S247)</f>
        <v>23780</v>
      </c>
      <c r="T243" s="93"/>
      <c r="U243" s="92">
        <f>SUM(U244:U247)</f>
        <v>3435</v>
      </c>
      <c r="V243" s="93"/>
      <c r="W243" s="92">
        <f>SUM(W244:W247)</f>
        <v>23780</v>
      </c>
      <c r="X243" s="93"/>
      <c r="Y243" s="92">
        <f>SUM(Y244:Y247)</f>
        <v>3435</v>
      </c>
      <c r="Z243" s="93"/>
      <c r="AA243" s="92">
        <f>SUM(AA244:AA247)</f>
        <v>23780</v>
      </c>
      <c r="AB243" s="93"/>
      <c r="AC243" s="92">
        <f>SUM(AC244:AC247)</f>
        <v>3435</v>
      </c>
      <c r="AD243" s="88"/>
    </row>
    <row r="244" spans="1:30" s="81" customFormat="1" ht="12" customHeight="1" x14ac:dyDescent="0.2">
      <c r="A244" s="82"/>
      <c r="B244" s="105" t="s">
        <v>302</v>
      </c>
      <c r="C244" s="106">
        <v>6</v>
      </c>
      <c r="D244" s="115" t="s">
        <v>87</v>
      </c>
      <c r="E244" s="107">
        <f t="shared" ref="E244" si="28">SUM(G244,I244,K244,M244,O244,Q244,S244,U244,W244,Y244,AA244,AC244)</f>
        <v>136800</v>
      </c>
      <c r="F244" s="113">
        <v>1</v>
      </c>
      <c r="G244" s="108">
        <v>22800</v>
      </c>
      <c r="H244" s="113">
        <v>0</v>
      </c>
      <c r="I244" s="108">
        <v>0</v>
      </c>
      <c r="J244" s="113">
        <v>1</v>
      </c>
      <c r="K244" s="108">
        <v>22800</v>
      </c>
      <c r="L244" s="113">
        <v>0</v>
      </c>
      <c r="M244" s="108">
        <v>0</v>
      </c>
      <c r="N244" s="113">
        <v>1</v>
      </c>
      <c r="O244" s="108">
        <v>22800</v>
      </c>
      <c r="P244" s="113">
        <v>0</v>
      </c>
      <c r="Q244" s="108">
        <v>0</v>
      </c>
      <c r="R244" s="131">
        <v>1</v>
      </c>
      <c r="S244" s="108">
        <v>22800</v>
      </c>
      <c r="T244" s="113">
        <v>0</v>
      </c>
      <c r="U244" s="108">
        <v>0</v>
      </c>
      <c r="V244" s="113">
        <v>1</v>
      </c>
      <c r="W244" s="108">
        <v>22800</v>
      </c>
      <c r="X244" s="113">
        <v>0</v>
      </c>
      <c r="Y244" s="108">
        <v>0</v>
      </c>
      <c r="Z244" s="113">
        <v>1</v>
      </c>
      <c r="AA244" s="108">
        <v>22800</v>
      </c>
      <c r="AB244" s="113">
        <v>0</v>
      </c>
      <c r="AC244" s="108">
        <v>0</v>
      </c>
      <c r="AD244" s="88"/>
    </row>
    <row r="245" spans="1:30" s="81" customFormat="1" ht="12" customHeight="1" x14ac:dyDescent="0.2">
      <c r="A245" s="82"/>
      <c r="B245" s="105" t="s">
        <v>303</v>
      </c>
      <c r="C245" s="106">
        <v>6</v>
      </c>
      <c r="D245" s="115" t="s">
        <v>87</v>
      </c>
      <c r="E245" s="107">
        <f>+G245+I245+K245+M245+O245+Q245+S245+U245+W245+Y245+AA245+AC245</f>
        <v>14730</v>
      </c>
      <c r="F245" s="113">
        <v>0</v>
      </c>
      <c r="G245" s="108">
        <v>0</v>
      </c>
      <c r="H245" s="113">
        <v>1</v>
      </c>
      <c r="I245" s="108">
        <v>2455</v>
      </c>
      <c r="J245" s="113">
        <v>0</v>
      </c>
      <c r="K245" s="108">
        <v>0</v>
      </c>
      <c r="L245" s="113">
        <v>1</v>
      </c>
      <c r="M245" s="108">
        <v>2455</v>
      </c>
      <c r="N245" s="113">
        <v>0</v>
      </c>
      <c r="O245" s="108">
        <v>0</v>
      </c>
      <c r="P245" s="113">
        <v>1</v>
      </c>
      <c r="Q245" s="108">
        <v>2455</v>
      </c>
      <c r="R245" s="131">
        <v>0</v>
      </c>
      <c r="S245" s="108">
        <v>0</v>
      </c>
      <c r="T245" s="113">
        <v>1</v>
      </c>
      <c r="U245" s="108">
        <v>2455</v>
      </c>
      <c r="V245" s="113">
        <v>0</v>
      </c>
      <c r="W245" s="108">
        <v>0</v>
      </c>
      <c r="X245" s="113">
        <v>1</v>
      </c>
      <c r="Y245" s="108">
        <v>2455</v>
      </c>
      <c r="Z245" s="113">
        <v>0</v>
      </c>
      <c r="AA245" s="108">
        <v>0</v>
      </c>
      <c r="AB245" s="113">
        <v>1</v>
      </c>
      <c r="AC245" s="108">
        <v>2455</v>
      </c>
      <c r="AD245" s="88"/>
    </row>
    <row r="246" spans="1:30" s="81" customFormat="1" ht="24" x14ac:dyDescent="0.2">
      <c r="A246" s="91">
        <v>3400</v>
      </c>
      <c r="B246" s="83" t="s">
        <v>105</v>
      </c>
      <c r="C246" s="84"/>
      <c r="D246" s="91"/>
      <c r="E246" s="87">
        <f>SUM(E247,E249,E251)</f>
        <v>242581.96</v>
      </c>
      <c r="F246" s="112" t="s">
        <v>49</v>
      </c>
      <c r="G246" s="87">
        <f>SUM(G247+G249+G251)</f>
        <v>700</v>
      </c>
      <c r="H246" s="112" t="s">
        <v>49</v>
      </c>
      <c r="I246" s="87">
        <f>SUM(I247+I249+I251)</f>
        <v>117790.98</v>
      </c>
      <c r="J246" s="112"/>
      <c r="K246" s="87">
        <f>SUM(K247+K249+K251)</f>
        <v>117790.98</v>
      </c>
      <c r="L246" s="112"/>
      <c r="M246" s="87">
        <f>SUM(M247+M249+M251)</f>
        <v>700</v>
      </c>
      <c r="N246" s="112"/>
      <c r="O246" s="87">
        <f>SUM(O247+O249+O251)</f>
        <v>700</v>
      </c>
      <c r="P246" s="112"/>
      <c r="Q246" s="87">
        <f>SUM(Q247+Q249+Q251)</f>
        <v>700</v>
      </c>
      <c r="R246" s="112"/>
      <c r="S246" s="87">
        <f>SUM(S247+S249+S251)</f>
        <v>700</v>
      </c>
      <c r="T246" s="112"/>
      <c r="U246" s="87">
        <f>SUM(U247+U249+U251)</f>
        <v>700</v>
      </c>
      <c r="V246" s="112"/>
      <c r="W246" s="87">
        <f>SUM(W247+W249+W251)</f>
        <v>700</v>
      </c>
      <c r="X246" s="112"/>
      <c r="Y246" s="87">
        <f>SUM(Y247+Y249+Y251)</f>
        <v>700</v>
      </c>
      <c r="Z246" s="112"/>
      <c r="AA246" s="87">
        <f>SUM(AA247+AA249+AA251)</f>
        <v>700</v>
      </c>
      <c r="AB246" s="112"/>
      <c r="AC246" s="87">
        <f>SUM(AC247+AC249+AC251)</f>
        <v>700</v>
      </c>
      <c r="AD246" s="88"/>
    </row>
    <row r="247" spans="1:30" s="81" customFormat="1" ht="12.75" customHeight="1" x14ac:dyDescent="0.2">
      <c r="A247" s="82">
        <v>341</v>
      </c>
      <c r="B247" s="83" t="s">
        <v>106</v>
      </c>
      <c r="C247" s="106"/>
      <c r="D247" s="91"/>
      <c r="E247" s="43">
        <f>E248</f>
        <v>3360</v>
      </c>
      <c r="F247" s="93" t="s">
        <v>49</v>
      </c>
      <c r="G247" s="94">
        <f>G248</f>
        <v>280</v>
      </c>
      <c r="H247" s="93" t="s">
        <v>49</v>
      </c>
      <c r="I247" s="94">
        <f>I248</f>
        <v>280</v>
      </c>
      <c r="J247" s="93"/>
      <c r="K247" s="94">
        <f>K248</f>
        <v>280</v>
      </c>
      <c r="L247" s="93"/>
      <c r="M247" s="94">
        <f>M248</f>
        <v>280</v>
      </c>
      <c r="N247" s="93"/>
      <c r="O247" s="94">
        <f>O248</f>
        <v>280</v>
      </c>
      <c r="P247" s="93"/>
      <c r="Q247" s="94">
        <f>Q248</f>
        <v>280</v>
      </c>
      <c r="R247" s="93"/>
      <c r="S247" s="94">
        <f>S248</f>
        <v>280</v>
      </c>
      <c r="T247" s="93"/>
      <c r="U247" s="94">
        <f>U248</f>
        <v>280</v>
      </c>
      <c r="V247" s="93"/>
      <c r="W247" s="94">
        <f>W248</f>
        <v>280</v>
      </c>
      <c r="X247" s="93"/>
      <c r="Y247" s="94">
        <f>Y248</f>
        <v>280</v>
      </c>
      <c r="Z247" s="93"/>
      <c r="AA247" s="94">
        <f>AA248</f>
        <v>280</v>
      </c>
      <c r="AB247" s="93"/>
      <c r="AC247" s="94">
        <f>AC248</f>
        <v>280</v>
      </c>
      <c r="AD247" s="88"/>
    </row>
    <row r="248" spans="1:30" s="81" customFormat="1" ht="14.25" customHeight="1" x14ac:dyDescent="0.2">
      <c r="A248" s="82"/>
      <c r="B248" s="105" t="s">
        <v>204</v>
      </c>
      <c r="C248" s="106">
        <f t="shared" si="24"/>
        <v>12</v>
      </c>
      <c r="D248" s="85" t="s">
        <v>87</v>
      </c>
      <c r="E248" s="107">
        <f>SUM(G248,I248,K248,M248,O248,Q248,S248,U248,W248,Y248,AA248,AC248)</f>
        <v>3360</v>
      </c>
      <c r="F248" s="113">
        <v>1</v>
      </c>
      <c r="G248" s="108">
        <v>280</v>
      </c>
      <c r="H248" s="113">
        <v>1</v>
      </c>
      <c r="I248" s="108">
        <v>280</v>
      </c>
      <c r="J248" s="113">
        <v>1</v>
      </c>
      <c r="K248" s="108">
        <v>280</v>
      </c>
      <c r="L248" s="113">
        <v>1</v>
      </c>
      <c r="M248" s="108">
        <v>280</v>
      </c>
      <c r="N248" s="113">
        <v>1</v>
      </c>
      <c r="O248" s="108">
        <v>280</v>
      </c>
      <c r="P248" s="113">
        <v>1</v>
      </c>
      <c r="Q248" s="108">
        <v>280</v>
      </c>
      <c r="R248" s="113">
        <v>1</v>
      </c>
      <c r="S248" s="108">
        <v>280</v>
      </c>
      <c r="T248" s="113">
        <v>1</v>
      </c>
      <c r="U248" s="108">
        <v>280</v>
      </c>
      <c r="V248" s="113">
        <v>1</v>
      </c>
      <c r="W248" s="108">
        <v>280</v>
      </c>
      <c r="X248" s="113">
        <v>1</v>
      </c>
      <c r="Y248" s="108">
        <v>280</v>
      </c>
      <c r="Z248" s="113">
        <v>1</v>
      </c>
      <c r="AA248" s="108">
        <v>280</v>
      </c>
      <c r="AB248" s="113">
        <v>1</v>
      </c>
      <c r="AC248" s="108">
        <v>280</v>
      </c>
      <c r="AD248" s="88"/>
    </row>
    <row r="249" spans="1:30" s="81" customFormat="1" ht="13.5" customHeight="1" x14ac:dyDescent="0.2">
      <c r="A249" s="82">
        <v>345</v>
      </c>
      <c r="B249" s="83" t="s">
        <v>107</v>
      </c>
      <c r="C249" s="84"/>
      <c r="D249" s="91"/>
      <c r="E249" s="43">
        <f>E250</f>
        <v>234181.96</v>
      </c>
      <c r="F249" s="112" t="s">
        <v>49</v>
      </c>
      <c r="G249" s="87">
        <f>G250</f>
        <v>0</v>
      </c>
      <c r="H249" s="112" t="s">
        <v>49</v>
      </c>
      <c r="I249" s="87">
        <f>I250</f>
        <v>117090.98</v>
      </c>
      <c r="J249" s="112" t="s">
        <v>49</v>
      </c>
      <c r="K249" s="87">
        <f>K250</f>
        <v>117090.98</v>
      </c>
      <c r="L249" s="112" t="s">
        <v>49</v>
      </c>
      <c r="M249" s="87">
        <f>M250</f>
        <v>0</v>
      </c>
      <c r="N249" s="112" t="s">
        <v>49</v>
      </c>
      <c r="O249" s="87">
        <f>O250</f>
        <v>0</v>
      </c>
      <c r="P249" s="112" t="s">
        <v>49</v>
      </c>
      <c r="Q249" s="87">
        <f>Q250</f>
        <v>0</v>
      </c>
      <c r="R249" s="112" t="s">
        <v>49</v>
      </c>
      <c r="S249" s="87">
        <f>S250</f>
        <v>0</v>
      </c>
      <c r="T249" s="112" t="s">
        <v>49</v>
      </c>
      <c r="U249" s="87">
        <f>U250</f>
        <v>0</v>
      </c>
      <c r="V249" s="112" t="s">
        <v>49</v>
      </c>
      <c r="W249" s="87">
        <f>W250</f>
        <v>0</v>
      </c>
      <c r="X249" s="112" t="s">
        <v>49</v>
      </c>
      <c r="Y249" s="87">
        <f>Y250</f>
        <v>0</v>
      </c>
      <c r="Z249" s="112" t="s">
        <v>49</v>
      </c>
      <c r="AA249" s="87">
        <f>AA250</f>
        <v>0</v>
      </c>
      <c r="AB249" s="112" t="s">
        <v>49</v>
      </c>
      <c r="AC249" s="87">
        <f>AC250</f>
        <v>0</v>
      </c>
      <c r="AD249" s="88"/>
    </row>
    <row r="250" spans="1:30" s="81" customFormat="1" ht="24.75" customHeight="1" x14ac:dyDescent="0.2">
      <c r="A250" s="82"/>
      <c r="B250" s="105" t="s">
        <v>108</v>
      </c>
      <c r="C250" s="84">
        <f t="shared" si="24"/>
        <v>24</v>
      </c>
      <c r="D250" s="85" t="s">
        <v>87</v>
      </c>
      <c r="E250" s="107">
        <f>SUM(G250,I250,K250,M250,O250,Q250,S250,U250,W250,Y250,AA250,AC250)</f>
        <v>234181.96</v>
      </c>
      <c r="F250" s="86">
        <v>0</v>
      </c>
      <c r="G250" s="110">
        <v>0</v>
      </c>
      <c r="H250" s="86">
        <v>12</v>
      </c>
      <c r="I250" s="110">
        <v>117090.98</v>
      </c>
      <c r="J250" s="86">
        <v>12</v>
      </c>
      <c r="K250" s="110">
        <v>117090.98</v>
      </c>
      <c r="L250" s="86">
        <v>0</v>
      </c>
      <c r="M250" s="110">
        <v>0</v>
      </c>
      <c r="N250" s="86">
        <v>0</v>
      </c>
      <c r="O250" s="110">
        <v>0</v>
      </c>
      <c r="P250" s="86">
        <v>0</v>
      </c>
      <c r="Q250" s="110">
        <v>0</v>
      </c>
      <c r="R250" s="86">
        <v>0</v>
      </c>
      <c r="S250" s="110">
        <v>0</v>
      </c>
      <c r="T250" s="86">
        <v>0</v>
      </c>
      <c r="U250" s="110">
        <v>0</v>
      </c>
      <c r="V250" s="86">
        <v>0</v>
      </c>
      <c r="W250" s="110">
        <v>0</v>
      </c>
      <c r="X250" s="86">
        <v>0</v>
      </c>
      <c r="Y250" s="110">
        <v>0</v>
      </c>
      <c r="Z250" s="86">
        <v>0</v>
      </c>
      <c r="AA250" s="110">
        <v>0</v>
      </c>
      <c r="AB250" s="86">
        <v>0</v>
      </c>
      <c r="AC250" s="110">
        <v>0</v>
      </c>
      <c r="AD250" s="88"/>
    </row>
    <row r="251" spans="1:30" s="81" customFormat="1" ht="15" customHeight="1" x14ac:dyDescent="0.2">
      <c r="A251" s="82">
        <v>347</v>
      </c>
      <c r="B251" s="83" t="s">
        <v>109</v>
      </c>
      <c r="C251" s="106"/>
      <c r="D251" s="91"/>
      <c r="E251" s="43">
        <f>SUM(E252:E252)</f>
        <v>5040</v>
      </c>
      <c r="F251" s="93" t="s">
        <v>49</v>
      </c>
      <c r="G251" s="43">
        <f>SUM(G252:G252)</f>
        <v>420</v>
      </c>
      <c r="H251" s="93" t="s">
        <v>49</v>
      </c>
      <c r="I251" s="43">
        <f>SUM(I252:I252)</f>
        <v>420</v>
      </c>
      <c r="J251" s="93" t="s">
        <v>49</v>
      </c>
      <c r="K251" s="43">
        <f>SUM(K252:K252)</f>
        <v>420</v>
      </c>
      <c r="L251" s="93" t="s">
        <v>49</v>
      </c>
      <c r="M251" s="43">
        <f>SUM(M252:M252)</f>
        <v>420</v>
      </c>
      <c r="N251" s="93" t="s">
        <v>49</v>
      </c>
      <c r="O251" s="43">
        <f>SUM(O252:O252)</f>
        <v>420</v>
      </c>
      <c r="P251" s="93" t="s">
        <v>49</v>
      </c>
      <c r="Q251" s="43">
        <f>SUM(Q252:Q252)</f>
        <v>420</v>
      </c>
      <c r="R251" s="93" t="s">
        <v>49</v>
      </c>
      <c r="S251" s="43">
        <f>SUM(S252:S252)</f>
        <v>420</v>
      </c>
      <c r="T251" s="93"/>
      <c r="U251" s="43">
        <f>SUM(U252:U252)</f>
        <v>420</v>
      </c>
      <c r="V251" s="93" t="s">
        <v>49</v>
      </c>
      <c r="W251" s="43">
        <f>SUM(W252:W252)</f>
        <v>420</v>
      </c>
      <c r="X251" s="43"/>
      <c r="Y251" s="43">
        <f>SUM(Y252:Y252)</f>
        <v>420</v>
      </c>
      <c r="Z251" s="93" t="s">
        <v>49</v>
      </c>
      <c r="AA251" s="43">
        <f>SUM(AA252:AA252)</f>
        <v>420</v>
      </c>
      <c r="AB251" s="93" t="s">
        <v>49</v>
      </c>
      <c r="AC251" s="43">
        <f>SUM(AC252:AC252)</f>
        <v>420</v>
      </c>
      <c r="AD251" s="88"/>
    </row>
    <row r="252" spans="1:30" s="81" customFormat="1" ht="12.75" customHeight="1" x14ac:dyDescent="0.2">
      <c r="A252" s="82"/>
      <c r="B252" s="105" t="s">
        <v>110</v>
      </c>
      <c r="C252" s="106">
        <f t="shared" si="24"/>
        <v>12</v>
      </c>
      <c r="D252" s="85" t="s">
        <v>87</v>
      </c>
      <c r="E252" s="109">
        <f>SUM(G252,I252,K252,M252,O252,Q252,S252,U252,W252,Y252,AA252,AC252)</f>
        <v>5040</v>
      </c>
      <c r="F252" s="86">
        <v>1</v>
      </c>
      <c r="G252" s="110">
        <v>420</v>
      </c>
      <c r="H252" s="86">
        <v>1</v>
      </c>
      <c r="I252" s="110">
        <v>420</v>
      </c>
      <c r="J252" s="86">
        <v>1</v>
      </c>
      <c r="K252" s="110">
        <v>420</v>
      </c>
      <c r="L252" s="86">
        <v>1</v>
      </c>
      <c r="M252" s="110">
        <v>420</v>
      </c>
      <c r="N252" s="86">
        <v>1</v>
      </c>
      <c r="O252" s="110">
        <v>420</v>
      </c>
      <c r="P252" s="86">
        <v>1</v>
      </c>
      <c r="Q252" s="110">
        <v>420</v>
      </c>
      <c r="R252" s="86">
        <v>1</v>
      </c>
      <c r="S252" s="110">
        <v>420</v>
      </c>
      <c r="T252" s="86">
        <v>1</v>
      </c>
      <c r="U252" s="110">
        <v>420</v>
      </c>
      <c r="V252" s="86">
        <v>1</v>
      </c>
      <c r="W252" s="110">
        <v>420</v>
      </c>
      <c r="X252" s="86">
        <v>1</v>
      </c>
      <c r="Y252" s="110">
        <v>420</v>
      </c>
      <c r="Z252" s="86">
        <v>1</v>
      </c>
      <c r="AA252" s="110">
        <v>420</v>
      </c>
      <c r="AB252" s="86">
        <v>1</v>
      </c>
      <c r="AC252" s="110">
        <v>420</v>
      </c>
      <c r="AD252" s="88"/>
    </row>
    <row r="253" spans="1:30" s="81" customFormat="1" ht="12.75" customHeight="1" x14ac:dyDescent="0.2">
      <c r="A253" s="119"/>
      <c r="B253" s="105" t="s">
        <v>304</v>
      </c>
      <c r="C253" s="106">
        <v>5</v>
      </c>
      <c r="D253" s="85" t="s">
        <v>87</v>
      </c>
      <c r="E253" s="109">
        <f>SUM(G253,I253,K253,M253,O253,Q253,S253,U253,W253,Y253,AA253,AC253)</f>
        <v>5400</v>
      </c>
      <c r="F253" s="86">
        <v>0</v>
      </c>
      <c r="G253" s="110">
        <v>0</v>
      </c>
      <c r="H253" s="86">
        <v>0</v>
      </c>
      <c r="I253" s="110">
        <v>0</v>
      </c>
      <c r="J253" s="86">
        <v>1</v>
      </c>
      <c r="K253" s="110">
        <v>1800</v>
      </c>
      <c r="L253" s="86">
        <v>0</v>
      </c>
      <c r="M253" s="110">
        <v>0</v>
      </c>
      <c r="N253" s="86">
        <v>0</v>
      </c>
      <c r="O253" s="110">
        <v>0</v>
      </c>
      <c r="P253" s="86">
        <v>1</v>
      </c>
      <c r="Q253" s="110">
        <v>1800</v>
      </c>
      <c r="R253" s="86">
        <v>0</v>
      </c>
      <c r="S253" s="110">
        <v>0</v>
      </c>
      <c r="T253" s="86">
        <v>0</v>
      </c>
      <c r="U253" s="110">
        <v>0</v>
      </c>
      <c r="V253" s="86">
        <v>1</v>
      </c>
      <c r="W253" s="110">
        <v>1800</v>
      </c>
      <c r="X253" s="86">
        <v>0</v>
      </c>
      <c r="Y253" s="110">
        <v>0</v>
      </c>
      <c r="Z253" s="86">
        <v>0</v>
      </c>
      <c r="AA253" s="110">
        <v>0</v>
      </c>
      <c r="AB253" s="86">
        <v>0</v>
      </c>
      <c r="AC253" s="110">
        <v>0</v>
      </c>
      <c r="AD253" s="88"/>
    </row>
    <row r="254" spans="1:30" s="81" customFormat="1" ht="25.5" customHeight="1" x14ac:dyDescent="0.2">
      <c r="A254" s="121">
        <v>3500</v>
      </c>
      <c r="B254" s="120" t="s">
        <v>111</v>
      </c>
      <c r="C254" s="106"/>
      <c r="D254" s="132"/>
      <c r="E254" s="133">
        <f>+E255+E257+E259+E261+E266+E269+E271+E273+E275+E277+E279+E281+E285</f>
        <v>6396964.5499999998</v>
      </c>
      <c r="F254" s="112" t="s">
        <v>49</v>
      </c>
      <c r="G254" s="133">
        <f>+G255+G257+G259+G261+G266+G269+G271+G273+G275+G277+G279+G281</f>
        <v>91852.59</v>
      </c>
      <c r="H254" s="112" t="s">
        <v>49</v>
      </c>
      <c r="I254" s="133">
        <f>+I255+I257+I259+I261+I266+I269+I271+I273+I275+I277+I279+I281</f>
        <v>719562.09000000008</v>
      </c>
      <c r="J254" s="112"/>
      <c r="K254" s="133">
        <f>+K255+K257+K259+K261+K266+K269+K271+K273+K275+K277+K279+K281</f>
        <v>492726.43</v>
      </c>
      <c r="L254" s="112"/>
      <c r="M254" s="133">
        <f>+M255+M257+M259+M261+M266+M269+M271+M273+M275+M277+M279+M281</f>
        <v>495866.29000000004</v>
      </c>
      <c r="N254" s="112"/>
      <c r="O254" s="133">
        <f>+O255+O257+O259+O261+O266+O269+O271+O273+O275+O277+O279+O281</f>
        <v>492389.54000000004</v>
      </c>
      <c r="P254" s="112"/>
      <c r="Q254" s="133">
        <f>+Q255+Q257+Q259+Q261+Q266+Q269+Q271+Q273+Q275+Q277+Q279+Q281</f>
        <v>559467.53999999992</v>
      </c>
      <c r="R254" s="112"/>
      <c r="S254" s="133">
        <f>+S255+S257+S259+S261+S266+S269+S271+S273+S275+S277+S279+S281</f>
        <v>391622.85000000003</v>
      </c>
      <c r="T254" s="112"/>
      <c r="U254" s="133">
        <f>+U255+U257+U259+U261+U266+U269+U271+U273+U275+U277+U279+U281</f>
        <v>497989.54000000004</v>
      </c>
      <c r="V254" s="112"/>
      <c r="W254" s="133">
        <f>+W255+W257+W259+W261+W266+W269+W271+W273+W275+W277+W279+W281</f>
        <v>505111.65</v>
      </c>
      <c r="X254" s="112"/>
      <c r="Y254" s="133">
        <f>+Y255+Y257+Y259+Y261+Y266+Y269+Y271+Y273+Y275+Y277+Y279+Y281</f>
        <v>510770.4</v>
      </c>
      <c r="Z254" s="112"/>
      <c r="AA254" s="133">
        <f>+AA255+AA257+AA259+AA261+AA266+AA269+AA271+AA273+AA275+AA277+AA279+AA281</f>
        <v>492726.43</v>
      </c>
      <c r="AB254" s="112"/>
      <c r="AC254" s="133">
        <f>+AC255+AC257+AC259+AC261+AC266+AC269+AC271+AC273+AC275+AC277+AC279+AC281</f>
        <v>491881.2</v>
      </c>
      <c r="AD254" s="88"/>
    </row>
    <row r="255" spans="1:30" s="81" customFormat="1" ht="24.75" customHeight="1" x14ac:dyDescent="0.2">
      <c r="A255" s="82">
        <v>351</v>
      </c>
      <c r="B255" s="83" t="s">
        <v>112</v>
      </c>
      <c r="C255" s="84"/>
      <c r="D255" s="91"/>
      <c r="E255" s="43">
        <f>E256</f>
        <v>37324</v>
      </c>
      <c r="F255" s="112" t="s">
        <v>49</v>
      </c>
      <c r="G255" s="87">
        <f>G256</f>
        <v>0</v>
      </c>
      <c r="H255" s="112">
        <v>1</v>
      </c>
      <c r="I255" s="87">
        <f>I256</f>
        <v>18662</v>
      </c>
      <c r="J255" s="112"/>
      <c r="K255" s="87">
        <f>K256</f>
        <v>0</v>
      </c>
      <c r="L255" s="112"/>
      <c r="M255" s="87">
        <f>M256</f>
        <v>0</v>
      </c>
      <c r="N255" s="112"/>
      <c r="O255" s="87">
        <f>O256</f>
        <v>0</v>
      </c>
      <c r="P255" s="112"/>
      <c r="Q255" s="87">
        <f>Q256</f>
        <v>0</v>
      </c>
      <c r="R255" s="112"/>
      <c r="S255" s="87">
        <f>S256</f>
        <v>0</v>
      </c>
      <c r="T255" s="112"/>
      <c r="U255" s="87">
        <f>U256</f>
        <v>0</v>
      </c>
      <c r="V255" s="112"/>
      <c r="W255" s="87">
        <f>W256</f>
        <v>18662</v>
      </c>
      <c r="X255" s="112"/>
      <c r="Y255" s="87">
        <f>Y256</f>
        <v>0</v>
      </c>
      <c r="Z255" s="112"/>
      <c r="AA255" s="87">
        <f>AA256</f>
        <v>0</v>
      </c>
      <c r="AB255" s="112"/>
      <c r="AC255" s="87">
        <f>AC256</f>
        <v>0</v>
      </c>
      <c r="AD255" s="88"/>
    </row>
    <row r="256" spans="1:30" s="81" customFormat="1" ht="23.25" customHeight="1" x14ac:dyDescent="0.2">
      <c r="A256" s="82"/>
      <c r="B256" s="105" t="s">
        <v>113</v>
      </c>
      <c r="C256" s="84">
        <v>2</v>
      </c>
      <c r="D256" s="85" t="s">
        <v>87</v>
      </c>
      <c r="E256" s="109">
        <f>SUM(G256,I256,K256,M256,O256,Q256,S256,U256,W256,Y256,AA256,AC256)</f>
        <v>37324</v>
      </c>
      <c r="F256" s="86">
        <v>0</v>
      </c>
      <c r="G256" s="110">
        <v>0</v>
      </c>
      <c r="H256" s="86">
        <v>1</v>
      </c>
      <c r="I256" s="110">
        <v>18662</v>
      </c>
      <c r="J256" s="86">
        <v>0</v>
      </c>
      <c r="K256" s="110">
        <v>0</v>
      </c>
      <c r="L256" s="86">
        <v>0</v>
      </c>
      <c r="M256" s="110">
        <v>0</v>
      </c>
      <c r="N256" s="86">
        <v>0</v>
      </c>
      <c r="O256" s="110">
        <v>0</v>
      </c>
      <c r="P256" s="86">
        <v>0</v>
      </c>
      <c r="Q256" s="110">
        <v>0</v>
      </c>
      <c r="R256" s="86">
        <v>0</v>
      </c>
      <c r="S256" s="110">
        <v>0</v>
      </c>
      <c r="T256" s="86">
        <v>0</v>
      </c>
      <c r="U256" s="110">
        <v>0</v>
      </c>
      <c r="V256" s="86">
        <v>1</v>
      </c>
      <c r="W256" s="110">
        <v>18662</v>
      </c>
      <c r="X256" s="86">
        <v>0</v>
      </c>
      <c r="Y256" s="110">
        <v>0</v>
      </c>
      <c r="Z256" s="86">
        <v>0</v>
      </c>
      <c r="AA256" s="110">
        <v>0</v>
      </c>
      <c r="AB256" s="86">
        <v>0</v>
      </c>
      <c r="AC256" s="110">
        <v>0</v>
      </c>
      <c r="AD256" s="88"/>
    </row>
    <row r="257" spans="1:30" s="81" customFormat="1" ht="35.25" customHeight="1" x14ac:dyDescent="0.2">
      <c r="A257" s="82">
        <v>352</v>
      </c>
      <c r="B257" s="83" t="s">
        <v>114</v>
      </c>
      <c r="C257" s="84"/>
      <c r="D257" s="91"/>
      <c r="E257" s="43">
        <f>SUM(E258:E258)</f>
        <v>36650</v>
      </c>
      <c r="F257" s="112" t="s">
        <v>49</v>
      </c>
      <c r="G257" s="43">
        <f>SUM(G258:G258)</f>
        <v>6108.3</v>
      </c>
      <c r="H257" s="112" t="s">
        <v>49</v>
      </c>
      <c r="I257" s="43">
        <f>SUM(I258:I258)</f>
        <v>0</v>
      </c>
      <c r="J257" s="112" t="s">
        <v>49</v>
      </c>
      <c r="K257" s="43">
        <f>SUM(K258:K258)</f>
        <v>6108.34</v>
      </c>
      <c r="L257" s="112" t="s">
        <v>49</v>
      </c>
      <c r="M257" s="43">
        <f>SUM(M258:M258)</f>
        <v>0</v>
      </c>
      <c r="N257" s="112" t="s">
        <v>49</v>
      </c>
      <c r="O257" s="43">
        <f>SUM(O258:O258)</f>
        <v>6108.34</v>
      </c>
      <c r="P257" s="112" t="s">
        <v>49</v>
      </c>
      <c r="Q257" s="43">
        <f>SUM(Q258:Q258)</f>
        <v>6108.34</v>
      </c>
      <c r="R257" s="112" t="s">
        <v>49</v>
      </c>
      <c r="S257" s="43">
        <f>SUM(S258:S258)</f>
        <v>0</v>
      </c>
      <c r="T257" s="112" t="s">
        <v>49</v>
      </c>
      <c r="U257" s="43">
        <f>SUM(U258:U258)</f>
        <v>6108.34</v>
      </c>
      <c r="V257" s="112" t="s">
        <v>49</v>
      </c>
      <c r="W257" s="43">
        <f>SUM(W258:W258)</f>
        <v>0</v>
      </c>
      <c r="X257" s="112" t="s">
        <v>49</v>
      </c>
      <c r="Y257" s="43">
        <f>SUM(Y258:Y258)</f>
        <v>0</v>
      </c>
      <c r="Z257" s="112" t="s">
        <v>49</v>
      </c>
      <c r="AA257" s="43">
        <f>SUM(AA258:AA258)</f>
        <v>6108.34</v>
      </c>
      <c r="AB257" s="112" t="s">
        <v>49</v>
      </c>
      <c r="AC257" s="43">
        <f>SUM(AC258:AC258)</f>
        <v>0</v>
      </c>
      <c r="AD257" s="88"/>
    </row>
    <row r="258" spans="1:30" s="81" customFormat="1" ht="22.5" customHeight="1" x14ac:dyDescent="0.2">
      <c r="A258" s="82"/>
      <c r="B258" s="105" t="s">
        <v>115</v>
      </c>
      <c r="C258" s="84">
        <f t="shared" si="24"/>
        <v>12</v>
      </c>
      <c r="D258" s="85" t="s">
        <v>35</v>
      </c>
      <c r="E258" s="109">
        <f>SUM(G258,I258,K258,M258,O258,Q258,S258,U258,W258,Y258,AA258,AC258)</f>
        <v>36650</v>
      </c>
      <c r="F258" s="86">
        <v>2</v>
      </c>
      <c r="G258" s="110">
        <v>6108.3</v>
      </c>
      <c r="H258" s="86">
        <v>0</v>
      </c>
      <c r="I258" s="110">
        <v>0</v>
      </c>
      <c r="J258" s="86">
        <v>2</v>
      </c>
      <c r="K258" s="110">
        <v>6108.34</v>
      </c>
      <c r="L258" s="86">
        <v>0</v>
      </c>
      <c r="M258" s="110">
        <v>0</v>
      </c>
      <c r="N258" s="86">
        <v>2</v>
      </c>
      <c r="O258" s="110">
        <v>6108.34</v>
      </c>
      <c r="P258" s="86">
        <v>2</v>
      </c>
      <c r="Q258" s="110">
        <v>6108.34</v>
      </c>
      <c r="R258" s="86">
        <v>0</v>
      </c>
      <c r="S258" s="110">
        <v>0</v>
      </c>
      <c r="T258" s="86">
        <v>2</v>
      </c>
      <c r="U258" s="110">
        <v>6108.34</v>
      </c>
      <c r="V258" s="86">
        <v>0</v>
      </c>
      <c r="W258" s="110">
        <v>0</v>
      </c>
      <c r="X258" s="86">
        <v>0</v>
      </c>
      <c r="Y258" s="110">
        <v>0</v>
      </c>
      <c r="Z258" s="86">
        <v>2</v>
      </c>
      <c r="AA258" s="110">
        <v>6108.34</v>
      </c>
      <c r="AB258" s="86">
        <v>0</v>
      </c>
      <c r="AC258" s="110">
        <v>0</v>
      </c>
      <c r="AD258" s="88"/>
    </row>
    <row r="259" spans="1:30" s="81" customFormat="1" ht="39" customHeight="1" x14ac:dyDescent="0.2">
      <c r="A259" s="82">
        <v>353</v>
      </c>
      <c r="B259" s="83" t="s">
        <v>116</v>
      </c>
      <c r="C259" s="84"/>
      <c r="D259" s="91"/>
      <c r="E259" s="43">
        <f>E260</f>
        <v>33000</v>
      </c>
      <c r="F259" s="112" t="s">
        <v>49</v>
      </c>
      <c r="G259" s="87">
        <f>G260</f>
        <v>2750</v>
      </c>
      <c r="H259" s="112" t="s">
        <v>49</v>
      </c>
      <c r="I259" s="87">
        <f>I260</f>
        <v>2750</v>
      </c>
      <c r="J259" s="112" t="s">
        <v>49</v>
      </c>
      <c r="K259" s="87">
        <f>K260</f>
        <v>2750</v>
      </c>
      <c r="L259" s="112" t="s">
        <v>49</v>
      </c>
      <c r="M259" s="87">
        <f>M260</f>
        <v>2750</v>
      </c>
      <c r="N259" s="112" t="s">
        <v>49</v>
      </c>
      <c r="O259" s="87">
        <f>O260</f>
        <v>2750</v>
      </c>
      <c r="P259" s="112" t="s">
        <v>49</v>
      </c>
      <c r="Q259" s="87">
        <f>Q260</f>
        <v>2750</v>
      </c>
      <c r="R259" s="112" t="s">
        <v>49</v>
      </c>
      <c r="S259" s="87">
        <f>S260</f>
        <v>2750</v>
      </c>
      <c r="T259" s="112" t="s">
        <v>49</v>
      </c>
      <c r="U259" s="87">
        <f>U260</f>
        <v>2750</v>
      </c>
      <c r="V259" s="112" t="s">
        <v>49</v>
      </c>
      <c r="W259" s="87">
        <f>W260</f>
        <v>2750</v>
      </c>
      <c r="X259" s="112" t="s">
        <v>49</v>
      </c>
      <c r="Y259" s="87">
        <f>Y260</f>
        <v>2750</v>
      </c>
      <c r="Z259" s="112" t="s">
        <v>49</v>
      </c>
      <c r="AA259" s="87">
        <f>AA260</f>
        <v>2750</v>
      </c>
      <c r="AB259" s="112" t="s">
        <v>49</v>
      </c>
      <c r="AC259" s="87">
        <f>AC260</f>
        <v>2750</v>
      </c>
      <c r="AD259" s="88"/>
    </row>
    <row r="260" spans="1:30" s="81" customFormat="1" ht="48" x14ac:dyDescent="0.2">
      <c r="A260" s="82"/>
      <c r="B260" s="105" t="s">
        <v>117</v>
      </c>
      <c r="C260" s="106">
        <v>8</v>
      </c>
      <c r="D260" s="85" t="s">
        <v>87</v>
      </c>
      <c r="E260" s="107">
        <f>SUM(G260,I260,K260,M260,O260,Q260,S260,U260,W260,Y260,AA260,AC260)</f>
        <v>33000</v>
      </c>
      <c r="F260" s="113">
        <v>1</v>
      </c>
      <c r="G260" s="108">
        <v>2750</v>
      </c>
      <c r="H260" s="113">
        <v>1</v>
      </c>
      <c r="I260" s="108">
        <v>2750</v>
      </c>
      <c r="J260" s="113">
        <v>1</v>
      </c>
      <c r="K260" s="108">
        <v>2750</v>
      </c>
      <c r="L260" s="113">
        <v>1</v>
      </c>
      <c r="M260" s="108">
        <v>2750</v>
      </c>
      <c r="N260" s="113">
        <v>1</v>
      </c>
      <c r="O260" s="108">
        <v>2750</v>
      </c>
      <c r="P260" s="113">
        <v>1</v>
      </c>
      <c r="Q260" s="108">
        <v>2750</v>
      </c>
      <c r="R260" s="113">
        <v>1</v>
      </c>
      <c r="S260" s="108">
        <v>2750</v>
      </c>
      <c r="T260" s="113">
        <v>1</v>
      </c>
      <c r="U260" s="108">
        <v>2750</v>
      </c>
      <c r="V260" s="113">
        <v>1</v>
      </c>
      <c r="W260" s="108">
        <v>2750</v>
      </c>
      <c r="X260" s="113">
        <v>1</v>
      </c>
      <c r="Y260" s="108">
        <v>2750</v>
      </c>
      <c r="Z260" s="113">
        <v>1</v>
      </c>
      <c r="AA260" s="108">
        <v>2750</v>
      </c>
      <c r="AB260" s="113">
        <v>1</v>
      </c>
      <c r="AC260" s="108">
        <v>2750</v>
      </c>
      <c r="AD260" s="88"/>
    </row>
    <row r="261" spans="1:30" ht="24.75" customHeight="1" x14ac:dyDescent="0.2">
      <c r="A261" s="23">
        <v>355</v>
      </c>
      <c r="B261" s="19" t="s">
        <v>118</v>
      </c>
      <c r="C261" s="26"/>
      <c r="D261" s="18"/>
      <c r="E261" s="24">
        <f>SUM(E262:E265)</f>
        <v>155621.35</v>
      </c>
      <c r="F261" s="34" t="s">
        <v>49</v>
      </c>
      <c r="G261" s="24">
        <f>SUM(G262:G265)</f>
        <v>13136.89</v>
      </c>
      <c r="H261" s="34" t="s">
        <v>49</v>
      </c>
      <c r="I261" s="24">
        <f>SUM(I262:I265)</f>
        <v>13136.89</v>
      </c>
      <c r="J261" s="34" t="s">
        <v>49</v>
      </c>
      <c r="K261" s="24">
        <f>SUM(K262:K265)</f>
        <v>13136.89</v>
      </c>
      <c r="L261" s="34" t="s">
        <v>49</v>
      </c>
      <c r="M261" s="24">
        <f>SUM(M262:M265)</f>
        <v>13136.89</v>
      </c>
      <c r="N261" s="34" t="s">
        <v>49</v>
      </c>
      <c r="O261" s="24">
        <f>SUM(O262:O265)</f>
        <v>12800</v>
      </c>
      <c r="P261" s="34" t="s">
        <v>49</v>
      </c>
      <c r="Q261" s="24">
        <f>SUM(Q262:Q265)</f>
        <v>12800</v>
      </c>
      <c r="R261" s="34" t="s">
        <v>49</v>
      </c>
      <c r="S261" s="24">
        <f>SUM(S262:S265)</f>
        <v>12968.45</v>
      </c>
      <c r="T261" s="34" t="s">
        <v>49</v>
      </c>
      <c r="U261" s="24">
        <f>SUM(U262:U265)</f>
        <v>12800</v>
      </c>
      <c r="V261" s="34"/>
      <c r="W261" s="24">
        <f>SUM(W262:W265)</f>
        <v>12968.45</v>
      </c>
      <c r="X261" s="34" t="s">
        <v>49</v>
      </c>
      <c r="Y261" s="24">
        <f>SUM(Y262:Y265)</f>
        <v>12800</v>
      </c>
      <c r="Z261" s="34" t="s">
        <v>49</v>
      </c>
      <c r="AA261" s="24">
        <f>SUM(AA262:AA265)</f>
        <v>13136.89</v>
      </c>
      <c r="AB261" s="34" t="s">
        <v>49</v>
      </c>
      <c r="AC261" s="24">
        <f>SUM(AC262:AC265)</f>
        <v>12800</v>
      </c>
      <c r="AD261" s="17"/>
    </row>
    <row r="262" spans="1:30" s="81" customFormat="1" ht="14.25" customHeight="1" x14ac:dyDescent="0.2">
      <c r="A262" s="82"/>
      <c r="B262" s="105" t="s">
        <v>186</v>
      </c>
      <c r="C262" s="106">
        <v>48</v>
      </c>
      <c r="D262" s="85" t="s">
        <v>87</v>
      </c>
      <c r="E262" s="107">
        <f t="shared" ref="E262:E265" si="29">SUM(G262,I262,K262,M262,O262,Q262,S262,U262,W262,Y262,AA262,AC262)</f>
        <v>76800</v>
      </c>
      <c r="F262" s="113">
        <v>4</v>
      </c>
      <c r="G262" s="108">
        <v>6400</v>
      </c>
      <c r="H262" s="113">
        <v>4</v>
      </c>
      <c r="I262" s="108">
        <v>6400</v>
      </c>
      <c r="J262" s="113">
        <v>4</v>
      </c>
      <c r="K262" s="108">
        <v>6400</v>
      </c>
      <c r="L262" s="113">
        <v>4</v>
      </c>
      <c r="M262" s="108">
        <v>6400</v>
      </c>
      <c r="N262" s="113">
        <v>4</v>
      </c>
      <c r="O262" s="108">
        <v>6400</v>
      </c>
      <c r="P262" s="113">
        <v>4</v>
      </c>
      <c r="Q262" s="108">
        <v>6400</v>
      </c>
      <c r="R262" s="113">
        <v>4</v>
      </c>
      <c r="S262" s="108">
        <v>6400</v>
      </c>
      <c r="T262" s="113">
        <v>4</v>
      </c>
      <c r="U262" s="108">
        <v>6400</v>
      </c>
      <c r="V262" s="113">
        <v>4</v>
      </c>
      <c r="W262" s="108">
        <v>6400</v>
      </c>
      <c r="X262" s="113">
        <v>4</v>
      </c>
      <c r="Y262" s="108">
        <v>6400</v>
      </c>
      <c r="Z262" s="113">
        <v>4</v>
      </c>
      <c r="AA262" s="108">
        <v>6400</v>
      </c>
      <c r="AB262" s="113">
        <v>4</v>
      </c>
      <c r="AC262" s="108">
        <v>6400</v>
      </c>
      <c r="AD262" s="88"/>
    </row>
    <row r="263" spans="1:30" s="81" customFormat="1" ht="12" customHeight="1" x14ac:dyDescent="0.2">
      <c r="A263" s="82"/>
      <c r="B263" s="105" t="s">
        <v>205</v>
      </c>
      <c r="C263" s="106">
        <v>48</v>
      </c>
      <c r="D263" s="85" t="s">
        <v>87</v>
      </c>
      <c r="E263" s="107">
        <f t="shared" si="29"/>
        <v>38400</v>
      </c>
      <c r="F263" s="113">
        <v>4</v>
      </c>
      <c r="G263" s="108">
        <v>3200</v>
      </c>
      <c r="H263" s="113">
        <v>4</v>
      </c>
      <c r="I263" s="108">
        <v>3200</v>
      </c>
      <c r="J263" s="113">
        <v>4</v>
      </c>
      <c r="K263" s="108">
        <v>3200</v>
      </c>
      <c r="L263" s="113">
        <v>4</v>
      </c>
      <c r="M263" s="108">
        <v>3200</v>
      </c>
      <c r="N263" s="113">
        <v>4</v>
      </c>
      <c r="O263" s="108">
        <v>3200</v>
      </c>
      <c r="P263" s="113">
        <v>4</v>
      </c>
      <c r="Q263" s="108">
        <v>3200</v>
      </c>
      <c r="R263" s="113">
        <v>4</v>
      </c>
      <c r="S263" s="108">
        <v>3200</v>
      </c>
      <c r="T263" s="113">
        <v>4</v>
      </c>
      <c r="U263" s="108">
        <v>3200</v>
      </c>
      <c r="V263" s="113">
        <v>4</v>
      </c>
      <c r="W263" s="108">
        <v>3200</v>
      </c>
      <c r="X263" s="113">
        <v>4</v>
      </c>
      <c r="Y263" s="108">
        <v>3200</v>
      </c>
      <c r="Z263" s="113">
        <v>4</v>
      </c>
      <c r="AA263" s="108">
        <v>3200</v>
      </c>
      <c r="AB263" s="113">
        <v>4</v>
      </c>
      <c r="AC263" s="108">
        <v>3200</v>
      </c>
      <c r="AD263" s="88"/>
    </row>
    <row r="264" spans="1:30" s="81" customFormat="1" ht="12" customHeight="1" x14ac:dyDescent="0.2">
      <c r="A264" s="82"/>
      <c r="B264" s="105" t="s">
        <v>188</v>
      </c>
      <c r="C264" s="106">
        <v>48</v>
      </c>
      <c r="D264" s="85" t="s">
        <v>87</v>
      </c>
      <c r="E264" s="107">
        <f t="shared" si="29"/>
        <v>38400</v>
      </c>
      <c r="F264" s="113">
        <v>4</v>
      </c>
      <c r="G264" s="108">
        <v>3200</v>
      </c>
      <c r="H264" s="113">
        <v>4</v>
      </c>
      <c r="I264" s="108">
        <v>3200</v>
      </c>
      <c r="J264" s="113">
        <v>4</v>
      </c>
      <c r="K264" s="108">
        <v>3200</v>
      </c>
      <c r="L264" s="113">
        <v>4</v>
      </c>
      <c r="M264" s="108">
        <v>3200</v>
      </c>
      <c r="N264" s="113">
        <v>4</v>
      </c>
      <c r="O264" s="108">
        <v>3200</v>
      </c>
      <c r="P264" s="113">
        <v>4</v>
      </c>
      <c r="Q264" s="108">
        <v>3200</v>
      </c>
      <c r="R264" s="113">
        <v>4</v>
      </c>
      <c r="S264" s="108">
        <v>3200</v>
      </c>
      <c r="T264" s="113">
        <v>4</v>
      </c>
      <c r="U264" s="108">
        <v>3200</v>
      </c>
      <c r="V264" s="113">
        <v>4</v>
      </c>
      <c r="W264" s="108">
        <v>3200</v>
      </c>
      <c r="X264" s="113">
        <v>4</v>
      </c>
      <c r="Y264" s="108">
        <v>3200</v>
      </c>
      <c r="Z264" s="113">
        <v>4</v>
      </c>
      <c r="AA264" s="108">
        <v>3200</v>
      </c>
      <c r="AB264" s="113">
        <v>4</v>
      </c>
      <c r="AC264" s="108">
        <v>3200</v>
      </c>
      <c r="AD264" s="88"/>
    </row>
    <row r="265" spans="1:30" s="81" customFormat="1" ht="13.5" customHeight="1" x14ac:dyDescent="0.2">
      <c r="A265" s="82"/>
      <c r="B265" s="105" t="s">
        <v>187</v>
      </c>
      <c r="C265" s="106">
        <v>12</v>
      </c>
      <c r="D265" s="85" t="s">
        <v>87</v>
      </c>
      <c r="E265" s="107">
        <f t="shared" si="29"/>
        <v>2021.35</v>
      </c>
      <c r="F265" s="113">
        <v>2</v>
      </c>
      <c r="G265" s="108">
        <v>336.89</v>
      </c>
      <c r="H265" s="113">
        <v>2</v>
      </c>
      <c r="I265" s="108">
        <v>336.89</v>
      </c>
      <c r="J265" s="113">
        <v>2</v>
      </c>
      <c r="K265" s="108">
        <v>336.89</v>
      </c>
      <c r="L265" s="113">
        <v>2</v>
      </c>
      <c r="M265" s="108">
        <v>336.89</v>
      </c>
      <c r="N265" s="113">
        <v>0</v>
      </c>
      <c r="O265" s="108">
        <v>0</v>
      </c>
      <c r="P265" s="113">
        <v>0</v>
      </c>
      <c r="Q265" s="108">
        <v>0</v>
      </c>
      <c r="R265" s="113">
        <v>1</v>
      </c>
      <c r="S265" s="108">
        <v>168.45</v>
      </c>
      <c r="T265" s="113">
        <v>0</v>
      </c>
      <c r="U265" s="108">
        <v>0</v>
      </c>
      <c r="V265" s="113">
        <v>1</v>
      </c>
      <c r="W265" s="108">
        <v>168.45</v>
      </c>
      <c r="X265" s="113">
        <v>0</v>
      </c>
      <c r="Y265" s="108">
        <v>0</v>
      </c>
      <c r="Z265" s="113">
        <v>2</v>
      </c>
      <c r="AA265" s="108">
        <v>336.89</v>
      </c>
      <c r="AB265" s="113">
        <v>0</v>
      </c>
      <c r="AC265" s="108">
        <v>0</v>
      </c>
      <c r="AD265" s="88"/>
    </row>
    <row r="266" spans="1:30" s="81" customFormat="1" ht="25.5" customHeight="1" x14ac:dyDescent="0.2">
      <c r="A266" s="82">
        <v>357</v>
      </c>
      <c r="B266" s="83" t="s">
        <v>209</v>
      </c>
      <c r="C266" s="106"/>
      <c r="D266" s="91"/>
      <c r="E266" s="43">
        <f>E268</f>
        <v>122956</v>
      </c>
      <c r="F266" s="93" t="s">
        <v>49</v>
      </c>
      <c r="G266" s="94">
        <f>G268</f>
        <v>61478</v>
      </c>
      <c r="H266" s="93" t="s">
        <v>49</v>
      </c>
      <c r="I266" s="94">
        <f>I268</f>
        <v>0</v>
      </c>
      <c r="J266" s="93" t="s">
        <v>49</v>
      </c>
      <c r="K266" s="94">
        <f>K268</f>
        <v>0</v>
      </c>
      <c r="L266" s="93"/>
      <c r="M266" s="94">
        <f>M268</f>
        <v>0</v>
      </c>
      <c r="N266" s="93" t="s">
        <v>49</v>
      </c>
      <c r="O266" s="94">
        <f>O268</f>
        <v>0</v>
      </c>
      <c r="P266" s="93" t="s">
        <v>49</v>
      </c>
      <c r="Q266" s="94">
        <f>Q268</f>
        <v>61478</v>
      </c>
      <c r="R266" s="93" t="s">
        <v>49</v>
      </c>
      <c r="S266" s="94">
        <f>S268</f>
        <v>0</v>
      </c>
      <c r="T266" s="93" t="s">
        <v>49</v>
      </c>
      <c r="U266" s="94">
        <f>U268</f>
        <v>0</v>
      </c>
      <c r="V266" s="93" t="s">
        <v>49</v>
      </c>
      <c r="W266" s="94">
        <f>W268</f>
        <v>0</v>
      </c>
      <c r="X266" s="93" t="s">
        <v>49</v>
      </c>
      <c r="Y266" s="94">
        <f>Y268</f>
        <v>0</v>
      </c>
      <c r="Z266" s="93" t="s">
        <v>49</v>
      </c>
      <c r="AA266" s="94">
        <f>AA268</f>
        <v>0</v>
      </c>
      <c r="AB266" s="113">
        <v>0</v>
      </c>
      <c r="AC266" s="108">
        <v>0</v>
      </c>
      <c r="AD266" s="88"/>
    </row>
    <row r="267" spans="1:30" s="81" customFormat="1" ht="12.75" x14ac:dyDescent="0.2">
      <c r="A267" s="82"/>
      <c r="B267" s="105" t="s">
        <v>210</v>
      </c>
      <c r="C267" s="106">
        <v>2</v>
      </c>
      <c r="D267" s="85" t="s">
        <v>87</v>
      </c>
      <c r="E267" s="107">
        <f>SUM(G267,I267,K267,M267,O267,Q267,S267,U267,W267,Y267,AA267,AC267)</f>
        <v>1500</v>
      </c>
      <c r="F267" s="113">
        <v>1</v>
      </c>
      <c r="G267" s="108">
        <v>750</v>
      </c>
      <c r="H267" s="113">
        <v>0</v>
      </c>
      <c r="I267" s="108">
        <v>0</v>
      </c>
      <c r="J267" s="113">
        <v>0</v>
      </c>
      <c r="K267" s="108">
        <v>0</v>
      </c>
      <c r="L267" s="113">
        <v>0</v>
      </c>
      <c r="M267" s="108">
        <v>0</v>
      </c>
      <c r="N267" s="113">
        <v>0</v>
      </c>
      <c r="O267" s="108">
        <v>0</v>
      </c>
      <c r="P267" s="113">
        <v>0</v>
      </c>
      <c r="Q267" s="108">
        <v>0</v>
      </c>
      <c r="R267" s="113">
        <v>1</v>
      </c>
      <c r="S267" s="108">
        <v>750</v>
      </c>
      <c r="T267" s="113">
        <v>0</v>
      </c>
      <c r="U267" s="108">
        <v>0</v>
      </c>
      <c r="V267" s="113">
        <v>0</v>
      </c>
      <c r="W267" s="108">
        <v>0</v>
      </c>
      <c r="X267" s="113">
        <v>0</v>
      </c>
      <c r="Y267" s="108">
        <v>0</v>
      </c>
      <c r="Z267" s="113">
        <v>0</v>
      </c>
      <c r="AA267" s="108">
        <v>0</v>
      </c>
      <c r="AB267" s="113">
        <v>0</v>
      </c>
      <c r="AC267" s="108">
        <v>0</v>
      </c>
      <c r="AD267" s="88"/>
    </row>
    <row r="268" spans="1:30" s="81" customFormat="1" ht="12.75" customHeight="1" x14ac:dyDescent="0.2">
      <c r="A268" s="82"/>
      <c r="B268" s="105" t="s">
        <v>305</v>
      </c>
      <c r="C268" s="106">
        <v>6</v>
      </c>
      <c r="D268" s="85" t="s">
        <v>87</v>
      </c>
      <c r="E268" s="107">
        <f>SUM(G268,I268,K268,M268,O268,Q268,S268,U268,W268,Y268,AA268,AC268)</f>
        <v>122956</v>
      </c>
      <c r="F268" s="113">
        <v>3</v>
      </c>
      <c r="G268" s="108">
        <v>61478</v>
      </c>
      <c r="H268" s="113">
        <v>0</v>
      </c>
      <c r="I268" s="108">
        <v>0</v>
      </c>
      <c r="J268" s="113">
        <v>0</v>
      </c>
      <c r="K268" s="108">
        <v>0</v>
      </c>
      <c r="L268" s="113">
        <v>0</v>
      </c>
      <c r="M268" s="108">
        <v>0</v>
      </c>
      <c r="N268" s="113">
        <v>0</v>
      </c>
      <c r="O268" s="108">
        <v>0</v>
      </c>
      <c r="P268" s="113">
        <v>3</v>
      </c>
      <c r="Q268" s="108">
        <v>61478</v>
      </c>
      <c r="R268" s="113">
        <v>0</v>
      </c>
      <c r="S268" s="108">
        <v>0</v>
      </c>
      <c r="T268" s="113">
        <v>0</v>
      </c>
      <c r="U268" s="108">
        <v>0</v>
      </c>
      <c r="V268" s="113">
        <v>0</v>
      </c>
      <c r="W268" s="108">
        <v>0</v>
      </c>
      <c r="X268" s="113">
        <v>0</v>
      </c>
      <c r="Y268" s="108">
        <v>0</v>
      </c>
      <c r="Z268" s="113">
        <v>0</v>
      </c>
      <c r="AA268" s="108">
        <v>0</v>
      </c>
      <c r="AB268" s="113">
        <v>0</v>
      </c>
      <c r="AC268" s="108">
        <v>0</v>
      </c>
      <c r="AD268" s="88"/>
    </row>
    <row r="269" spans="1:30" s="81" customFormat="1" ht="12" customHeight="1" x14ac:dyDescent="0.2">
      <c r="A269" s="82">
        <v>359</v>
      </c>
      <c r="B269" s="83" t="s">
        <v>119</v>
      </c>
      <c r="C269" s="106"/>
      <c r="D269" s="91"/>
      <c r="E269" s="43">
        <f>E270</f>
        <v>3050</v>
      </c>
      <c r="F269" s="93"/>
      <c r="G269" s="94">
        <f>G270</f>
        <v>0</v>
      </c>
      <c r="H269" s="93"/>
      <c r="I269" s="94">
        <f>I270</f>
        <v>1525</v>
      </c>
      <c r="J269" s="93"/>
      <c r="K269" s="94">
        <f>K270</f>
        <v>0</v>
      </c>
      <c r="L269" s="93"/>
      <c r="M269" s="94">
        <f>M270</f>
        <v>0</v>
      </c>
      <c r="N269" s="93"/>
      <c r="O269" s="94">
        <f>O270</f>
        <v>0</v>
      </c>
      <c r="P269" s="93" t="s">
        <v>49</v>
      </c>
      <c r="Q269" s="94">
        <f>Q270</f>
        <v>0</v>
      </c>
      <c r="R269" s="93"/>
      <c r="S269" s="94">
        <f>S270</f>
        <v>1525</v>
      </c>
      <c r="T269" s="93"/>
      <c r="U269" s="94">
        <f>U270</f>
        <v>0</v>
      </c>
      <c r="V269" s="93"/>
      <c r="W269" s="94">
        <f>W270</f>
        <v>0</v>
      </c>
      <c r="X269" s="93"/>
      <c r="Y269" s="94">
        <f>Y270</f>
        <v>0</v>
      </c>
      <c r="Z269" s="93"/>
      <c r="AA269" s="94">
        <f>AA270</f>
        <v>0</v>
      </c>
      <c r="AB269" s="93"/>
      <c r="AC269" s="94">
        <f>AC270</f>
        <v>0</v>
      </c>
      <c r="AD269" s="88"/>
    </row>
    <row r="270" spans="1:30" s="81" customFormat="1" ht="12.75" x14ac:dyDescent="0.2">
      <c r="A270" s="82"/>
      <c r="B270" s="105" t="s">
        <v>120</v>
      </c>
      <c r="C270" s="106">
        <f t="shared" si="24"/>
        <v>2</v>
      </c>
      <c r="D270" s="115" t="s">
        <v>87</v>
      </c>
      <c r="E270" s="107">
        <f>SUM(G270,I270,K270,M270,O270,Q270,S270,U270,W270,Y270,AA270,AC270)</f>
        <v>3050</v>
      </c>
      <c r="F270" s="113">
        <v>0</v>
      </c>
      <c r="G270" s="108">
        <v>0</v>
      </c>
      <c r="H270" s="113">
        <v>1</v>
      </c>
      <c r="I270" s="108">
        <v>1525</v>
      </c>
      <c r="J270" s="113">
        <v>0</v>
      </c>
      <c r="K270" s="108">
        <v>0</v>
      </c>
      <c r="L270" s="113">
        <v>0</v>
      </c>
      <c r="M270" s="108">
        <v>0</v>
      </c>
      <c r="N270" s="113">
        <v>0</v>
      </c>
      <c r="O270" s="108">
        <v>0</v>
      </c>
      <c r="P270" s="113">
        <v>0</v>
      </c>
      <c r="Q270" s="108">
        <v>0</v>
      </c>
      <c r="R270" s="113">
        <v>1</v>
      </c>
      <c r="S270" s="108">
        <v>1525</v>
      </c>
      <c r="T270" s="113">
        <v>0</v>
      </c>
      <c r="U270" s="108">
        <v>0</v>
      </c>
      <c r="V270" s="113">
        <v>0</v>
      </c>
      <c r="W270" s="108">
        <v>0</v>
      </c>
      <c r="X270" s="113">
        <v>0</v>
      </c>
      <c r="Y270" s="108">
        <v>0</v>
      </c>
      <c r="Z270" s="113">
        <v>0</v>
      </c>
      <c r="AA270" s="108">
        <v>0</v>
      </c>
      <c r="AB270" s="113">
        <v>0</v>
      </c>
      <c r="AC270" s="108">
        <v>0</v>
      </c>
      <c r="AD270" s="88"/>
    </row>
    <row r="271" spans="1:30" s="81" customFormat="1" ht="36" x14ac:dyDescent="0.2">
      <c r="A271" s="82">
        <v>361</v>
      </c>
      <c r="B271" s="83" t="s">
        <v>306</v>
      </c>
      <c r="C271" s="106"/>
      <c r="D271" s="91"/>
      <c r="E271" s="43">
        <f>E272</f>
        <v>5592000</v>
      </c>
      <c r="F271" s="93"/>
      <c r="G271" s="94"/>
      <c r="H271" s="93"/>
      <c r="I271" s="94">
        <f>I272</f>
        <v>466000</v>
      </c>
      <c r="J271" s="93"/>
      <c r="K271" s="94">
        <f>K272</f>
        <v>466000</v>
      </c>
      <c r="L271" s="93"/>
      <c r="M271" s="94">
        <f>M272</f>
        <v>466000</v>
      </c>
      <c r="N271" s="93"/>
      <c r="O271" s="94">
        <f>O272</f>
        <v>466000</v>
      </c>
      <c r="P271" s="93" t="s">
        <v>49</v>
      </c>
      <c r="Q271" s="94">
        <f>Q272</f>
        <v>466000</v>
      </c>
      <c r="R271" s="93"/>
      <c r="S271" s="94">
        <v>366000</v>
      </c>
      <c r="T271" s="93"/>
      <c r="U271" s="94">
        <f>U272</f>
        <v>466000</v>
      </c>
      <c r="V271" s="93"/>
      <c r="W271" s="94">
        <f>W272</f>
        <v>466000</v>
      </c>
      <c r="X271" s="93"/>
      <c r="Y271" s="94">
        <f>Y272</f>
        <v>466000</v>
      </c>
      <c r="Z271" s="93"/>
      <c r="AA271" s="94">
        <f>AA272</f>
        <v>466000</v>
      </c>
      <c r="AB271" s="93"/>
      <c r="AC271" s="94">
        <f>AC272</f>
        <v>466000</v>
      </c>
      <c r="AD271" s="88"/>
    </row>
    <row r="272" spans="1:30" s="81" customFormat="1" ht="12.75" x14ac:dyDescent="0.2">
      <c r="A272" s="82"/>
      <c r="B272" s="105" t="s">
        <v>307</v>
      </c>
      <c r="C272" s="106">
        <v>12</v>
      </c>
      <c r="D272" s="115" t="s">
        <v>87</v>
      </c>
      <c r="E272" s="107">
        <f>+G272+I272+K272+M272+O272+Q272+S272+U272+W272+Y272+AA272+AC272</f>
        <v>5592000</v>
      </c>
      <c r="F272" s="113">
        <v>1</v>
      </c>
      <c r="G272" s="108">
        <v>466000</v>
      </c>
      <c r="H272" s="113">
        <v>1</v>
      </c>
      <c r="I272" s="108">
        <v>466000</v>
      </c>
      <c r="J272" s="113">
        <v>1</v>
      </c>
      <c r="K272" s="108">
        <v>466000</v>
      </c>
      <c r="L272" s="113">
        <v>1</v>
      </c>
      <c r="M272" s="108">
        <v>466000</v>
      </c>
      <c r="N272" s="113">
        <v>1</v>
      </c>
      <c r="O272" s="108">
        <v>466000</v>
      </c>
      <c r="P272" s="113">
        <v>1</v>
      </c>
      <c r="Q272" s="108">
        <v>466000</v>
      </c>
      <c r="R272" s="113">
        <v>1</v>
      </c>
      <c r="S272" s="108">
        <v>466000</v>
      </c>
      <c r="T272" s="113">
        <v>1</v>
      </c>
      <c r="U272" s="108">
        <v>466000</v>
      </c>
      <c r="V272" s="113">
        <v>1</v>
      </c>
      <c r="W272" s="108">
        <v>466000</v>
      </c>
      <c r="X272" s="113">
        <v>1</v>
      </c>
      <c r="Y272" s="108">
        <v>466000</v>
      </c>
      <c r="Z272" s="113">
        <v>1</v>
      </c>
      <c r="AA272" s="108">
        <v>466000</v>
      </c>
      <c r="AB272" s="113">
        <v>1</v>
      </c>
      <c r="AC272" s="108">
        <v>466000</v>
      </c>
      <c r="AD272" s="88"/>
    </row>
    <row r="273" spans="1:30" s="76" customFormat="1" ht="12.75" x14ac:dyDescent="0.2">
      <c r="A273" s="23">
        <v>371</v>
      </c>
      <c r="B273" s="19" t="s">
        <v>308</v>
      </c>
      <c r="C273" s="26"/>
      <c r="D273" s="18"/>
      <c r="E273" s="24">
        <f>E274</f>
        <v>33600</v>
      </c>
      <c r="F273" s="34"/>
      <c r="G273" s="25">
        <f>G274</f>
        <v>0</v>
      </c>
      <c r="H273" s="34"/>
      <c r="I273" s="25">
        <f>I274</f>
        <v>5600</v>
      </c>
      <c r="J273" s="34"/>
      <c r="K273" s="25">
        <f>K274</f>
        <v>0</v>
      </c>
      <c r="L273" s="34"/>
      <c r="M273" s="25">
        <f>M274</f>
        <v>5600</v>
      </c>
      <c r="N273" s="34"/>
      <c r="O273" s="25">
        <f>O274</f>
        <v>0</v>
      </c>
      <c r="P273" s="34" t="s">
        <v>49</v>
      </c>
      <c r="Q273" s="25">
        <f>Q274</f>
        <v>5600</v>
      </c>
      <c r="R273" s="34"/>
      <c r="S273" s="25">
        <f>S274</f>
        <v>0</v>
      </c>
      <c r="T273" s="34"/>
      <c r="U273" s="25">
        <f>U274</f>
        <v>5600</v>
      </c>
      <c r="V273" s="34"/>
      <c r="W273" s="25">
        <f>W274</f>
        <v>0</v>
      </c>
      <c r="X273" s="34"/>
      <c r="Y273" s="25">
        <f>Y274</f>
        <v>5600</v>
      </c>
      <c r="Z273" s="34"/>
      <c r="AA273" s="25">
        <f>AA274</f>
        <v>0</v>
      </c>
      <c r="AB273" s="34"/>
      <c r="AC273" s="25">
        <f>AC274</f>
        <v>5600</v>
      </c>
      <c r="AD273" s="75"/>
    </row>
    <row r="274" spans="1:30" s="81" customFormat="1" ht="12.75" x14ac:dyDescent="0.2">
      <c r="A274" s="82"/>
      <c r="B274" s="105" t="s">
        <v>309</v>
      </c>
      <c r="C274" s="106">
        <v>6</v>
      </c>
      <c r="D274" s="115" t="s">
        <v>87</v>
      </c>
      <c r="E274" s="107">
        <f>SUM(G274,I274,K274,M274,O274,Q274,S274,U274,W274,Y274,AA274,AC274)</f>
        <v>33600</v>
      </c>
      <c r="F274" s="113">
        <v>0</v>
      </c>
      <c r="G274" s="108">
        <v>0</v>
      </c>
      <c r="H274" s="113">
        <v>1</v>
      </c>
      <c r="I274" s="108">
        <v>5600</v>
      </c>
      <c r="J274" s="113">
        <v>0</v>
      </c>
      <c r="K274" s="108">
        <v>0</v>
      </c>
      <c r="L274" s="113">
        <v>1</v>
      </c>
      <c r="M274" s="108">
        <v>5600</v>
      </c>
      <c r="N274" s="113">
        <v>0</v>
      </c>
      <c r="O274" s="108">
        <v>0</v>
      </c>
      <c r="P274" s="113">
        <v>1</v>
      </c>
      <c r="Q274" s="108">
        <v>5600</v>
      </c>
      <c r="R274" s="113">
        <v>0</v>
      </c>
      <c r="S274" s="108">
        <v>0</v>
      </c>
      <c r="T274" s="113">
        <v>1</v>
      </c>
      <c r="U274" s="108">
        <v>5600</v>
      </c>
      <c r="V274" s="113">
        <v>0</v>
      </c>
      <c r="W274" s="108">
        <v>0</v>
      </c>
      <c r="X274" s="113">
        <v>1</v>
      </c>
      <c r="Y274" s="108">
        <v>5600</v>
      </c>
      <c r="Z274" s="113">
        <v>0</v>
      </c>
      <c r="AA274" s="108">
        <v>0</v>
      </c>
      <c r="AB274" s="113">
        <v>1</v>
      </c>
      <c r="AC274" s="108">
        <v>5600</v>
      </c>
      <c r="AD274" s="88"/>
    </row>
    <row r="275" spans="1:30" s="76" customFormat="1" ht="12.75" x14ac:dyDescent="0.2">
      <c r="A275" s="23">
        <v>372</v>
      </c>
      <c r="B275" s="19" t="s">
        <v>310</v>
      </c>
      <c r="C275" s="26"/>
      <c r="D275" s="18"/>
      <c r="E275" s="24">
        <f>E276</f>
        <v>11232</v>
      </c>
      <c r="F275" s="34"/>
      <c r="G275" s="25">
        <f>G276</f>
        <v>936</v>
      </c>
      <c r="H275" s="34"/>
      <c r="I275" s="25">
        <f>I276</f>
        <v>936</v>
      </c>
      <c r="J275" s="34"/>
      <c r="K275" s="25">
        <f>K276</f>
        <v>936</v>
      </c>
      <c r="L275" s="34"/>
      <c r="M275" s="25">
        <f>M276</f>
        <v>936</v>
      </c>
      <c r="N275" s="34"/>
      <c r="O275" s="25">
        <f>O276</f>
        <v>936</v>
      </c>
      <c r="P275" s="34" t="s">
        <v>49</v>
      </c>
      <c r="Q275" s="25">
        <f>Q276</f>
        <v>936</v>
      </c>
      <c r="R275" s="34"/>
      <c r="S275" s="25">
        <f>S276</f>
        <v>936</v>
      </c>
      <c r="T275" s="34"/>
      <c r="U275" s="25">
        <f>U276</f>
        <v>936</v>
      </c>
      <c r="V275" s="34"/>
      <c r="W275" s="25">
        <f>W276</f>
        <v>936</v>
      </c>
      <c r="X275" s="34"/>
      <c r="Y275" s="25">
        <f>Y276</f>
        <v>936</v>
      </c>
      <c r="Z275" s="34"/>
      <c r="AA275" s="25">
        <f>AA276</f>
        <v>936</v>
      </c>
      <c r="AB275" s="34"/>
      <c r="AC275" s="25">
        <f>AC276</f>
        <v>936</v>
      </c>
      <c r="AD275" s="75"/>
    </row>
    <row r="276" spans="1:30" s="81" customFormat="1" ht="12.75" x14ac:dyDescent="0.2">
      <c r="A276" s="82"/>
      <c r="B276" s="105" t="s">
        <v>311</v>
      </c>
      <c r="C276" s="106">
        <v>72</v>
      </c>
      <c r="D276" s="115" t="s">
        <v>87</v>
      </c>
      <c r="E276" s="107">
        <f>SUM(G276,I276,K276,M276,O276,Q276,S276,U276,W276,Y276,AA276,AC276)</f>
        <v>11232</v>
      </c>
      <c r="F276" s="113">
        <v>6</v>
      </c>
      <c r="G276" s="108">
        <v>936</v>
      </c>
      <c r="H276" s="113">
        <v>6</v>
      </c>
      <c r="I276" s="108">
        <v>936</v>
      </c>
      <c r="J276" s="113">
        <v>6</v>
      </c>
      <c r="K276" s="108">
        <v>936</v>
      </c>
      <c r="L276" s="113">
        <v>6</v>
      </c>
      <c r="M276" s="108">
        <v>936</v>
      </c>
      <c r="N276" s="113">
        <v>6</v>
      </c>
      <c r="O276" s="108">
        <v>936</v>
      </c>
      <c r="P276" s="113">
        <v>6</v>
      </c>
      <c r="Q276" s="108">
        <v>936</v>
      </c>
      <c r="R276" s="113">
        <v>6</v>
      </c>
      <c r="S276" s="108">
        <v>936</v>
      </c>
      <c r="T276" s="113">
        <v>6</v>
      </c>
      <c r="U276" s="108">
        <v>936</v>
      </c>
      <c r="V276" s="113">
        <v>6</v>
      </c>
      <c r="W276" s="108">
        <v>936</v>
      </c>
      <c r="X276" s="113">
        <v>6</v>
      </c>
      <c r="Y276" s="108">
        <v>936</v>
      </c>
      <c r="Z276" s="113">
        <v>6</v>
      </c>
      <c r="AA276" s="108">
        <v>936</v>
      </c>
      <c r="AB276" s="113">
        <v>6</v>
      </c>
      <c r="AC276" s="108">
        <v>936</v>
      </c>
      <c r="AD276" s="88"/>
    </row>
    <row r="277" spans="1:30" s="76" customFormat="1" ht="12.75" x14ac:dyDescent="0.2">
      <c r="A277" s="23">
        <v>375</v>
      </c>
      <c r="B277" s="19" t="s">
        <v>312</v>
      </c>
      <c r="C277" s="26"/>
      <c r="D277" s="18"/>
      <c r="E277" s="24">
        <f>E278</f>
        <v>45542.399999999994</v>
      </c>
      <c r="F277" s="34"/>
      <c r="G277" s="25">
        <f>G278</f>
        <v>3795.2</v>
      </c>
      <c r="H277" s="34"/>
      <c r="I277" s="25">
        <f>I278</f>
        <v>3795.2</v>
      </c>
      <c r="J277" s="34"/>
      <c r="K277" s="25">
        <f>K278</f>
        <v>3795.2</v>
      </c>
      <c r="L277" s="34"/>
      <c r="M277" s="25">
        <f>M278</f>
        <v>3795.2</v>
      </c>
      <c r="N277" s="34"/>
      <c r="O277" s="25">
        <f>O278</f>
        <v>3795.2</v>
      </c>
      <c r="P277" s="34" t="s">
        <v>49</v>
      </c>
      <c r="Q277" s="25">
        <f>Q278</f>
        <v>3795.2</v>
      </c>
      <c r="R277" s="34"/>
      <c r="S277" s="25">
        <f>S278</f>
        <v>3795.2</v>
      </c>
      <c r="T277" s="34"/>
      <c r="U277" s="25">
        <f>U278</f>
        <v>3795.2</v>
      </c>
      <c r="V277" s="34"/>
      <c r="W277" s="25">
        <f>W278</f>
        <v>3795.2</v>
      </c>
      <c r="X277" s="34"/>
      <c r="Y277" s="25">
        <f>Y278</f>
        <v>3795.2</v>
      </c>
      <c r="Z277" s="34"/>
      <c r="AA277" s="25">
        <f>AA278</f>
        <v>3795.2</v>
      </c>
      <c r="AB277" s="34"/>
      <c r="AC277" s="25">
        <f>AC278</f>
        <v>3795.2</v>
      </c>
      <c r="AD277" s="75"/>
    </row>
    <row r="278" spans="1:30" s="81" customFormat="1" ht="12" customHeight="1" x14ac:dyDescent="0.2">
      <c r="A278" s="82"/>
      <c r="B278" s="105" t="s">
        <v>313</v>
      </c>
      <c r="C278" s="106">
        <v>120</v>
      </c>
      <c r="D278" s="115" t="s">
        <v>87</v>
      </c>
      <c r="E278" s="107">
        <f>SUM(G278,I278,K278,M278,O278,Q278,S278,U278,W278,Y278,AA278,AC278)</f>
        <v>45542.399999999994</v>
      </c>
      <c r="F278" s="113">
        <v>10</v>
      </c>
      <c r="G278" s="108">
        <v>3795.2</v>
      </c>
      <c r="H278" s="113">
        <v>10</v>
      </c>
      <c r="I278" s="108">
        <v>3795.2</v>
      </c>
      <c r="J278" s="113">
        <v>10</v>
      </c>
      <c r="K278" s="108">
        <v>3795.2</v>
      </c>
      <c r="L278" s="113">
        <v>10</v>
      </c>
      <c r="M278" s="108">
        <v>3795.2</v>
      </c>
      <c r="N278" s="113">
        <v>10</v>
      </c>
      <c r="O278" s="108">
        <v>3795.2</v>
      </c>
      <c r="P278" s="113">
        <v>10</v>
      </c>
      <c r="Q278" s="108">
        <v>3795.2</v>
      </c>
      <c r="R278" s="113">
        <v>10</v>
      </c>
      <c r="S278" s="108">
        <v>3795.2</v>
      </c>
      <c r="T278" s="113">
        <v>10</v>
      </c>
      <c r="U278" s="108">
        <v>3795.2</v>
      </c>
      <c r="V278" s="113">
        <v>10</v>
      </c>
      <c r="W278" s="108">
        <v>3795.2</v>
      </c>
      <c r="X278" s="113">
        <v>10</v>
      </c>
      <c r="Y278" s="108">
        <v>3795.2</v>
      </c>
      <c r="Z278" s="113">
        <v>10</v>
      </c>
      <c r="AA278" s="108">
        <v>3795.2</v>
      </c>
      <c r="AB278" s="113">
        <v>10</v>
      </c>
      <c r="AC278" s="108">
        <v>3795.2</v>
      </c>
      <c r="AD278" s="88"/>
    </row>
    <row r="279" spans="1:30" s="81" customFormat="1" ht="12" customHeight="1" x14ac:dyDescent="0.2">
      <c r="A279" s="82">
        <v>379</v>
      </c>
      <c r="B279" s="83" t="s">
        <v>314</v>
      </c>
      <c r="C279" s="106"/>
      <c r="D279" s="91"/>
      <c r="E279" s="43">
        <f>E280</f>
        <v>14592.8</v>
      </c>
      <c r="F279" s="93"/>
      <c r="G279" s="94">
        <f>G280</f>
        <v>3648.2</v>
      </c>
      <c r="H279" s="93"/>
      <c r="I279" s="94">
        <f>I280</f>
        <v>0</v>
      </c>
      <c r="J279" s="93"/>
      <c r="K279" s="94">
        <f>K280</f>
        <v>0</v>
      </c>
      <c r="L279" s="93"/>
      <c r="M279" s="94">
        <f>M280</f>
        <v>3648.2</v>
      </c>
      <c r="N279" s="93"/>
      <c r="O279" s="94">
        <f>O280</f>
        <v>0</v>
      </c>
      <c r="P279" s="93" t="s">
        <v>49</v>
      </c>
      <c r="Q279" s="94">
        <f>Q280</f>
        <v>0</v>
      </c>
      <c r="R279" s="93"/>
      <c r="S279" s="94">
        <f>S280</f>
        <v>3648.2</v>
      </c>
      <c r="T279" s="93"/>
      <c r="U279" s="94">
        <f>U280</f>
        <v>0</v>
      </c>
      <c r="V279" s="93"/>
      <c r="W279" s="94">
        <f>W280</f>
        <v>0</v>
      </c>
      <c r="X279" s="93"/>
      <c r="Y279" s="94">
        <f>Y280</f>
        <v>3648.2</v>
      </c>
      <c r="Z279" s="93"/>
      <c r="AA279" s="94">
        <f>AA280</f>
        <v>0</v>
      </c>
      <c r="AB279" s="93"/>
      <c r="AC279" s="94">
        <f>AC280</f>
        <v>0</v>
      </c>
      <c r="AD279" s="88"/>
    </row>
    <row r="280" spans="1:30" s="81" customFormat="1" ht="12" customHeight="1" x14ac:dyDescent="0.2">
      <c r="A280" s="82"/>
      <c r="B280" s="105" t="s">
        <v>315</v>
      </c>
      <c r="C280" s="106">
        <v>4</v>
      </c>
      <c r="D280" s="115" t="s">
        <v>87</v>
      </c>
      <c r="E280" s="107">
        <f>SUM(G280,I280,K280,M280,O280,Q280,S280,U280,W280,Y280,AA280,AC280)</f>
        <v>14592.8</v>
      </c>
      <c r="F280" s="113">
        <v>1</v>
      </c>
      <c r="G280" s="108">
        <v>3648.2</v>
      </c>
      <c r="H280" s="113">
        <v>0</v>
      </c>
      <c r="I280" s="108">
        <v>0</v>
      </c>
      <c r="J280" s="113">
        <v>0</v>
      </c>
      <c r="K280" s="108">
        <v>0</v>
      </c>
      <c r="L280" s="113">
        <v>1</v>
      </c>
      <c r="M280" s="108">
        <v>3648.2</v>
      </c>
      <c r="N280" s="113">
        <v>0</v>
      </c>
      <c r="O280" s="108">
        <v>0</v>
      </c>
      <c r="P280" s="113">
        <v>0</v>
      </c>
      <c r="Q280" s="108">
        <v>0</v>
      </c>
      <c r="R280" s="113">
        <v>1</v>
      </c>
      <c r="S280" s="108">
        <v>3648.2</v>
      </c>
      <c r="T280" s="113">
        <v>0</v>
      </c>
      <c r="U280" s="108">
        <v>0</v>
      </c>
      <c r="V280" s="113">
        <v>0</v>
      </c>
      <c r="W280" s="108">
        <v>0</v>
      </c>
      <c r="X280" s="113">
        <v>1</v>
      </c>
      <c r="Y280" s="108">
        <v>3648.2</v>
      </c>
      <c r="Z280" s="113">
        <v>0</v>
      </c>
      <c r="AA280" s="108">
        <v>0</v>
      </c>
      <c r="AB280" s="113">
        <v>0</v>
      </c>
      <c r="AC280" s="108">
        <v>0</v>
      </c>
      <c r="AD280" s="88"/>
    </row>
    <row r="281" spans="1:30" s="81" customFormat="1" ht="12" customHeight="1" x14ac:dyDescent="0.2">
      <c r="A281" s="82">
        <v>382</v>
      </c>
      <c r="B281" s="83" t="s">
        <v>316</v>
      </c>
      <c r="C281" s="106"/>
      <c r="D281" s="91"/>
      <c r="E281" s="43">
        <f>+E282+E283+E284</f>
        <v>222398</v>
      </c>
      <c r="F281" s="93"/>
      <c r="G281" s="94">
        <f>G282</f>
        <v>0</v>
      </c>
      <c r="H281" s="93"/>
      <c r="I281" s="94">
        <f>+I282+I283+I284</f>
        <v>207157</v>
      </c>
      <c r="J281" s="93">
        <v>0</v>
      </c>
      <c r="K281" s="94">
        <f>+K282+K283+K284</f>
        <v>0</v>
      </c>
      <c r="L281" s="93"/>
      <c r="M281" s="94">
        <v>0</v>
      </c>
      <c r="N281" s="93">
        <v>0</v>
      </c>
      <c r="O281" s="94">
        <f>O282</f>
        <v>0</v>
      </c>
      <c r="P281" s="93">
        <v>0</v>
      </c>
      <c r="Q281" s="94">
        <f>Q282</f>
        <v>0</v>
      </c>
      <c r="R281" s="93">
        <v>0</v>
      </c>
      <c r="S281" s="94">
        <v>0</v>
      </c>
      <c r="T281" s="93"/>
      <c r="U281" s="94">
        <f>U282</f>
        <v>0</v>
      </c>
      <c r="V281" s="93"/>
      <c r="W281" s="94">
        <f>W282</f>
        <v>0</v>
      </c>
      <c r="X281" s="93"/>
      <c r="Y281" s="94">
        <f>+Y282+Y283+Y284</f>
        <v>15241</v>
      </c>
      <c r="Z281" s="93"/>
      <c r="AA281" s="94">
        <f>AA282</f>
        <v>0</v>
      </c>
      <c r="AB281" s="93"/>
      <c r="AC281" s="94">
        <f>AC282</f>
        <v>0</v>
      </c>
      <c r="AD281" s="88"/>
    </row>
    <row r="282" spans="1:30" s="81" customFormat="1" ht="12" customHeight="1" x14ac:dyDescent="0.2">
      <c r="A282" s="82"/>
      <c r="B282" s="80" t="s">
        <v>317</v>
      </c>
      <c r="C282" s="106">
        <v>1</v>
      </c>
      <c r="D282" s="115" t="s">
        <v>320</v>
      </c>
      <c r="E282" s="107">
        <f>SUM(G282,I282,K282,M282,O282,Q282,S282,U282,W282,Y282,AA282,AC282)</f>
        <v>22468</v>
      </c>
      <c r="F282" s="113">
        <v>0</v>
      </c>
      <c r="G282" s="108">
        <v>0</v>
      </c>
      <c r="H282" s="113">
        <v>1</v>
      </c>
      <c r="I282" s="108">
        <v>22468</v>
      </c>
      <c r="J282" s="113">
        <v>0</v>
      </c>
      <c r="K282" s="108">
        <v>0</v>
      </c>
      <c r="L282" s="113">
        <v>0</v>
      </c>
      <c r="M282" s="108">
        <v>0</v>
      </c>
      <c r="N282" s="113">
        <v>0</v>
      </c>
      <c r="O282" s="108">
        <v>0</v>
      </c>
      <c r="P282" s="113">
        <v>0</v>
      </c>
      <c r="Q282" s="108">
        <v>0</v>
      </c>
      <c r="R282" s="113">
        <v>0</v>
      </c>
      <c r="S282" s="108">
        <v>0</v>
      </c>
      <c r="T282" s="113">
        <v>0</v>
      </c>
      <c r="U282" s="108">
        <v>0</v>
      </c>
      <c r="V282" s="113">
        <v>0</v>
      </c>
      <c r="W282" s="108">
        <v>0</v>
      </c>
      <c r="X282" s="113">
        <v>0</v>
      </c>
      <c r="Y282" s="108">
        <v>0</v>
      </c>
      <c r="Z282" s="113">
        <v>0</v>
      </c>
      <c r="AA282" s="108">
        <v>0</v>
      </c>
      <c r="AB282" s="113">
        <v>0</v>
      </c>
      <c r="AC282" s="108">
        <v>0</v>
      </c>
      <c r="AD282" s="88"/>
    </row>
    <row r="283" spans="1:30" s="81" customFormat="1" ht="12" customHeight="1" x14ac:dyDescent="0.2">
      <c r="A283" s="82"/>
      <c r="B283" s="80" t="s">
        <v>318</v>
      </c>
      <c r="C283" s="106">
        <v>1</v>
      </c>
      <c r="D283" s="115" t="s">
        <v>320</v>
      </c>
      <c r="E283" s="107">
        <f>SUM(G283,I283,K283,M283,O283,Q283,S283,U283,W283,Y283,AA283,AC283)</f>
        <v>184689</v>
      </c>
      <c r="F283" s="113">
        <v>0</v>
      </c>
      <c r="G283" s="108">
        <v>0</v>
      </c>
      <c r="H283" s="113">
        <v>1</v>
      </c>
      <c r="I283" s="108">
        <v>184689</v>
      </c>
      <c r="J283" s="113">
        <v>0</v>
      </c>
      <c r="K283" s="108">
        <v>0</v>
      </c>
      <c r="L283" s="113">
        <v>0</v>
      </c>
      <c r="M283" s="108">
        <v>0</v>
      </c>
      <c r="N283" s="113">
        <v>0</v>
      </c>
      <c r="O283" s="108">
        <v>0</v>
      </c>
      <c r="P283" s="113">
        <v>0</v>
      </c>
      <c r="Q283" s="108">
        <v>0</v>
      </c>
      <c r="R283" s="113">
        <v>0</v>
      </c>
      <c r="S283" s="108">
        <v>0</v>
      </c>
      <c r="T283" s="113">
        <v>0</v>
      </c>
      <c r="U283" s="108">
        <v>0</v>
      </c>
      <c r="V283" s="113">
        <v>0</v>
      </c>
      <c r="W283" s="108">
        <v>0</v>
      </c>
      <c r="X283" s="113">
        <v>0</v>
      </c>
      <c r="Y283" s="108">
        <v>0</v>
      </c>
      <c r="Z283" s="113">
        <v>0</v>
      </c>
      <c r="AA283" s="108">
        <v>0</v>
      </c>
      <c r="AB283" s="113">
        <v>0</v>
      </c>
      <c r="AC283" s="108">
        <v>0</v>
      </c>
      <c r="AD283" s="88"/>
    </row>
    <row r="284" spans="1:30" s="81" customFormat="1" ht="12" customHeight="1" x14ac:dyDescent="0.2">
      <c r="A284" s="82"/>
      <c r="B284" s="80" t="s">
        <v>319</v>
      </c>
      <c r="C284" s="106">
        <v>1</v>
      </c>
      <c r="D284" s="115" t="s">
        <v>320</v>
      </c>
      <c r="E284" s="107">
        <f>SUM(G284,I284,K284,M284,O284,Q284,S284,U284,W284,Y284,AA284,AC284)</f>
        <v>15241</v>
      </c>
      <c r="F284" s="113">
        <v>0</v>
      </c>
      <c r="G284" s="108">
        <v>0</v>
      </c>
      <c r="H284" s="113">
        <v>0</v>
      </c>
      <c r="I284" s="108">
        <v>0</v>
      </c>
      <c r="J284" s="113">
        <v>0</v>
      </c>
      <c r="K284" s="108">
        <v>0</v>
      </c>
      <c r="L284" s="113">
        <v>0</v>
      </c>
      <c r="M284" s="108">
        <v>0</v>
      </c>
      <c r="N284" s="113">
        <v>0</v>
      </c>
      <c r="O284" s="108">
        <v>0</v>
      </c>
      <c r="P284" s="113">
        <v>0</v>
      </c>
      <c r="Q284" s="108">
        <v>0</v>
      </c>
      <c r="R284" s="113">
        <v>0</v>
      </c>
      <c r="S284" s="108">
        <v>0</v>
      </c>
      <c r="T284" s="113">
        <v>0</v>
      </c>
      <c r="U284" s="108">
        <v>0</v>
      </c>
      <c r="V284" s="113">
        <v>0</v>
      </c>
      <c r="W284" s="108">
        <v>0</v>
      </c>
      <c r="X284" s="113">
        <v>1</v>
      </c>
      <c r="Y284" s="108">
        <v>15241</v>
      </c>
      <c r="Z284" s="113">
        <v>0</v>
      </c>
      <c r="AA284" s="108">
        <v>0</v>
      </c>
      <c r="AB284" s="113">
        <v>0</v>
      </c>
      <c r="AC284" s="108">
        <v>0</v>
      </c>
      <c r="AD284" s="88"/>
    </row>
    <row r="285" spans="1:30" s="81" customFormat="1" ht="12" customHeight="1" x14ac:dyDescent="0.2">
      <c r="A285" s="82">
        <v>383</v>
      </c>
      <c r="B285" s="83" t="s">
        <v>348</v>
      </c>
      <c r="C285" s="106"/>
      <c r="D285" s="91"/>
      <c r="E285" s="43">
        <f>E286</f>
        <v>88998</v>
      </c>
      <c r="F285" s="93"/>
      <c r="G285" s="94">
        <f>G286</f>
        <v>0</v>
      </c>
      <c r="H285" s="93"/>
      <c r="I285" s="94">
        <f>+I286</f>
        <v>44499</v>
      </c>
      <c r="J285" s="93">
        <v>0</v>
      </c>
      <c r="K285" s="94">
        <f>+K286</f>
        <v>0</v>
      </c>
      <c r="L285" s="93"/>
      <c r="M285" s="94">
        <f>+M286</f>
        <v>0</v>
      </c>
      <c r="N285" s="93">
        <v>0</v>
      </c>
      <c r="O285" s="94">
        <f>+O286</f>
        <v>0</v>
      </c>
      <c r="P285" s="93">
        <v>0</v>
      </c>
      <c r="Q285" s="94">
        <f>Q286</f>
        <v>14833</v>
      </c>
      <c r="R285" s="93">
        <v>0</v>
      </c>
      <c r="S285" s="94">
        <f>+S286</f>
        <v>14833</v>
      </c>
      <c r="T285" s="93"/>
      <c r="U285" s="94">
        <f>U286</f>
        <v>14833</v>
      </c>
      <c r="V285" s="93"/>
      <c r="W285" s="94">
        <f>+W286</f>
        <v>0</v>
      </c>
      <c r="X285" s="93"/>
      <c r="Y285" s="94">
        <f>+Y286</f>
        <v>0</v>
      </c>
      <c r="Z285" s="93"/>
      <c r="AA285" s="94">
        <f>AA286</f>
        <v>0</v>
      </c>
      <c r="AB285" s="93"/>
      <c r="AC285" s="94">
        <f>+AC286</f>
        <v>0</v>
      </c>
      <c r="AD285" s="88"/>
    </row>
    <row r="286" spans="1:30" s="81" customFormat="1" ht="12" customHeight="1" x14ac:dyDescent="0.2">
      <c r="A286" s="82"/>
      <c r="B286" s="80" t="s">
        <v>349</v>
      </c>
      <c r="C286" s="106">
        <v>6</v>
      </c>
      <c r="D286" s="115" t="s">
        <v>320</v>
      </c>
      <c r="E286" s="107">
        <f>SUM(G286,I286,K286,M286,O286,Q286,S286,U286,W286,Y286,AA286,AC286)</f>
        <v>88998</v>
      </c>
      <c r="F286" s="113">
        <v>0</v>
      </c>
      <c r="G286" s="108">
        <v>0</v>
      </c>
      <c r="H286" s="113">
        <v>3</v>
      </c>
      <c r="I286" s="108">
        <v>44499</v>
      </c>
      <c r="J286" s="113">
        <v>0</v>
      </c>
      <c r="K286" s="108">
        <v>0</v>
      </c>
      <c r="L286" s="113">
        <v>0</v>
      </c>
      <c r="M286" s="108">
        <v>0</v>
      </c>
      <c r="N286" s="113">
        <v>0</v>
      </c>
      <c r="O286" s="108">
        <v>0</v>
      </c>
      <c r="P286" s="113">
        <v>0</v>
      </c>
      <c r="Q286" s="108">
        <v>14833</v>
      </c>
      <c r="R286" s="113">
        <v>1</v>
      </c>
      <c r="S286" s="108">
        <v>14833</v>
      </c>
      <c r="T286" s="113">
        <v>1</v>
      </c>
      <c r="U286" s="108">
        <v>14833</v>
      </c>
      <c r="V286" s="113">
        <v>0</v>
      </c>
      <c r="W286" s="108">
        <v>0</v>
      </c>
      <c r="X286" s="113">
        <v>0</v>
      </c>
      <c r="Y286" s="108">
        <v>0</v>
      </c>
      <c r="Z286" s="113">
        <v>0</v>
      </c>
      <c r="AA286" s="108">
        <v>0</v>
      </c>
      <c r="AB286" s="113">
        <v>0</v>
      </c>
      <c r="AC286" s="108">
        <v>0</v>
      </c>
      <c r="AD286" s="88"/>
    </row>
    <row r="287" spans="1:30" s="81" customFormat="1" ht="26.25" customHeight="1" x14ac:dyDescent="0.2">
      <c r="A287" s="83">
        <v>50000</v>
      </c>
      <c r="B287" s="83" t="s">
        <v>121</v>
      </c>
      <c r="C287" s="84"/>
      <c r="D287" s="91"/>
      <c r="E287" s="43">
        <f>+E288+E300+E305</f>
        <v>327661</v>
      </c>
      <c r="F287" s="90" t="s">
        <v>49</v>
      </c>
      <c r="G287" s="43">
        <f>+G288+G300+G305</f>
        <v>32554</v>
      </c>
      <c r="H287" s="90" t="s">
        <v>49</v>
      </c>
      <c r="I287" s="43">
        <f>+I288+I300+I305</f>
        <v>54528</v>
      </c>
      <c r="J287" s="90" t="s">
        <v>49</v>
      </c>
      <c r="K287" s="43">
        <f>+K288+K300+K305</f>
        <v>61979</v>
      </c>
      <c r="L287" s="90"/>
      <c r="M287" s="43">
        <f>+M288+M300+M305</f>
        <v>40880</v>
      </c>
      <c r="N287" s="90"/>
      <c r="O287" s="43">
        <f>+O288+O300+O305</f>
        <v>42143</v>
      </c>
      <c r="P287" s="90"/>
      <c r="Q287" s="43">
        <f>+Q288+Q300+Q305</f>
        <v>20880</v>
      </c>
      <c r="R287" s="90"/>
      <c r="S287" s="43">
        <f>+S288+S300+S305</f>
        <v>33854</v>
      </c>
      <c r="T287" s="90"/>
      <c r="U287" s="43">
        <f>+U288+U300+U305</f>
        <v>12100</v>
      </c>
      <c r="V287" s="90"/>
      <c r="W287" s="43">
        <f>+W288+W300+W305</f>
        <v>17854</v>
      </c>
      <c r="X287" s="90"/>
      <c r="Y287" s="43">
        <f>+Y288+Y300+Y305</f>
        <v>7889</v>
      </c>
      <c r="Z287" s="90"/>
      <c r="AA287" s="43">
        <f>+AA288+AA300+AA305</f>
        <v>5600</v>
      </c>
      <c r="AB287" s="90"/>
      <c r="AC287" s="43">
        <f>+AC288+AC300+AC305</f>
        <v>3200</v>
      </c>
      <c r="AD287" s="88"/>
    </row>
    <row r="288" spans="1:30" ht="24.75" customHeight="1" x14ac:dyDescent="0.2">
      <c r="A288" s="18">
        <v>5100</v>
      </c>
      <c r="B288" s="19" t="s">
        <v>122</v>
      </c>
      <c r="C288" s="26"/>
      <c r="D288" s="18"/>
      <c r="E288" s="38">
        <f>E289+E294+E296</f>
        <v>287558</v>
      </c>
      <c r="F288" s="36" t="s">
        <v>49</v>
      </c>
      <c r="G288" s="38">
        <f>SUM(G289+G294+G296)</f>
        <v>27254</v>
      </c>
      <c r="H288" s="36" t="s">
        <v>49</v>
      </c>
      <c r="I288" s="38">
        <f>SUM(I289+I294+I296)</f>
        <v>54528</v>
      </c>
      <c r="J288" s="36"/>
      <c r="K288" s="38">
        <f>SUM(K289+K294+K296)</f>
        <v>47154</v>
      </c>
      <c r="L288" s="36"/>
      <c r="M288" s="38">
        <f>SUM(M289+M294+M296)</f>
        <v>35580</v>
      </c>
      <c r="N288" s="36"/>
      <c r="O288" s="38">
        <f>SUM(O289+O294+O296)</f>
        <v>37454</v>
      </c>
      <c r="P288" s="36"/>
      <c r="Q288" s="38">
        <f>SUM(Q289+Q294+Q296)</f>
        <v>20880</v>
      </c>
      <c r="R288" s="36"/>
      <c r="S288" s="38">
        <f>SUM(S289+S294+S296)</f>
        <v>28554</v>
      </c>
      <c r="T288" s="36"/>
      <c r="U288" s="38">
        <f>SUM(U289+U294+U296)</f>
        <v>12100</v>
      </c>
      <c r="V288" s="36"/>
      <c r="W288" s="38">
        <f>SUM(W289+W294+W296)</f>
        <v>17854</v>
      </c>
      <c r="X288" s="36"/>
      <c r="Y288" s="38">
        <f>SUM(Y289+Y294+Y296)</f>
        <v>3200</v>
      </c>
      <c r="Z288" s="36"/>
      <c r="AA288" s="38">
        <f>SUM(AA289+AA294+AA296)</f>
        <v>5600</v>
      </c>
      <c r="AB288" s="36"/>
      <c r="AC288" s="38">
        <f>SUM(AC289+AC294+AC296)</f>
        <v>3200</v>
      </c>
      <c r="AD288" s="17"/>
    </row>
    <row r="289" spans="1:31" ht="17.25" customHeight="1" x14ac:dyDescent="0.2">
      <c r="A289" s="23">
        <v>511</v>
      </c>
      <c r="B289" s="19" t="s">
        <v>123</v>
      </c>
      <c r="C289" s="26"/>
      <c r="D289" s="18"/>
      <c r="E289" s="24">
        <f>SUM(E290:E293)</f>
        <v>141300</v>
      </c>
      <c r="F289" s="34" t="s">
        <v>49</v>
      </c>
      <c r="G289" s="24">
        <f>SUM(G290:G293)</f>
        <v>15000</v>
      </c>
      <c r="H289" s="34" t="s">
        <v>49</v>
      </c>
      <c r="I289" s="24">
        <f>SUM(I290:I293)</f>
        <v>19200</v>
      </c>
      <c r="J289" s="34"/>
      <c r="K289" s="24">
        <f>SUM(K290:K293)</f>
        <v>13400</v>
      </c>
      <c r="L289" s="34"/>
      <c r="M289" s="24">
        <f>SUM(M290:M293)</f>
        <v>15000</v>
      </c>
      <c r="N289" s="34"/>
      <c r="O289" s="24">
        <f>SUM(O290:O293)</f>
        <v>19200</v>
      </c>
      <c r="P289" s="34"/>
      <c r="Q289" s="24">
        <f>SUM(Q290:Q293)</f>
        <v>19300</v>
      </c>
      <c r="R289" s="34"/>
      <c r="S289" s="24">
        <f>SUM(S290:S293)</f>
        <v>16300</v>
      </c>
      <c r="T289" s="34"/>
      <c r="U289" s="24">
        <f>SUM(U290:U293)</f>
        <v>12100</v>
      </c>
      <c r="V289" s="34"/>
      <c r="W289" s="24">
        <f>SUM(W290:W293)</f>
        <v>5600</v>
      </c>
      <c r="X289" s="34"/>
      <c r="Y289" s="24">
        <f>SUM(Y290:Y293)</f>
        <v>3200</v>
      </c>
      <c r="Z289" s="34"/>
      <c r="AA289" s="24">
        <f>SUM(AA290:AA293)</f>
        <v>5600</v>
      </c>
      <c r="AB289" s="34"/>
      <c r="AC289" s="24">
        <f>SUM(AC290:AC293)</f>
        <v>3200</v>
      </c>
      <c r="AD289" s="44"/>
      <c r="AE289" s="45"/>
    </row>
    <row r="290" spans="1:31" ht="12.75" x14ac:dyDescent="0.2">
      <c r="A290" s="23"/>
      <c r="B290" s="69" t="s">
        <v>321</v>
      </c>
      <c r="C290" s="26">
        <v>24</v>
      </c>
      <c r="D290" s="30" t="s">
        <v>35</v>
      </c>
      <c r="E290" s="27">
        <f>SUM(G290,I290,K290,M290,O290,Q290,S290,U290,W290,Y290,AA290,AC290)</f>
        <v>38400</v>
      </c>
      <c r="F290" s="29">
        <v>2</v>
      </c>
      <c r="G290" s="28">
        <v>3200</v>
      </c>
      <c r="H290" s="29">
        <v>2</v>
      </c>
      <c r="I290" s="28">
        <v>3200</v>
      </c>
      <c r="J290" s="29">
        <v>2</v>
      </c>
      <c r="K290" s="28">
        <v>3200</v>
      </c>
      <c r="L290" s="29">
        <v>2</v>
      </c>
      <c r="M290" s="28">
        <v>3200</v>
      </c>
      <c r="N290" s="29">
        <v>2</v>
      </c>
      <c r="O290" s="28">
        <v>3200</v>
      </c>
      <c r="P290" s="29">
        <v>2</v>
      </c>
      <c r="Q290" s="28">
        <v>3200</v>
      </c>
      <c r="R290" s="29">
        <v>2</v>
      </c>
      <c r="S290" s="28">
        <v>3200</v>
      </c>
      <c r="T290" s="29">
        <v>2</v>
      </c>
      <c r="U290" s="28">
        <v>3200</v>
      </c>
      <c r="V290" s="29">
        <v>2</v>
      </c>
      <c r="W290" s="28">
        <v>3200</v>
      </c>
      <c r="X290" s="29">
        <v>2</v>
      </c>
      <c r="Y290" s="28">
        <v>3200</v>
      </c>
      <c r="Z290" s="29">
        <v>2</v>
      </c>
      <c r="AA290" s="28">
        <v>3200</v>
      </c>
      <c r="AB290" s="29">
        <v>2</v>
      </c>
      <c r="AC290" s="28">
        <v>3200</v>
      </c>
      <c r="AD290" s="44"/>
      <c r="AE290" s="45"/>
    </row>
    <row r="291" spans="1:31" ht="12.75" x14ac:dyDescent="0.2">
      <c r="A291" s="23"/>
      <c r="B291" s="69" t="s">
        <v>322</v>
      </c>
      <c r="C291" s="26">
        <v>16</v>
      </c>
      <c r="D291" s="30" t="s">
        <v>35</v>
      </c>
      <c r="E291" s="27">
        <f>+G291+I291+K291+M291+O291+Q291+S291+U291+W291+Y291+AA291+AC291</f>
        <v>48000</v>
      </c>
      <c r="F291" s="29">
        <v>2</v>
      </c>
      <c r="G291" s="28">
        <v>6000</v>
      </c>
      <c r="H291" s="29">
        <v>2</v>
      </c>
      <c r="I291" s="28">
        <v>6000</v>
      </c>
      <c r="J291" s="29">
        <v>2</v>
      </c>
      <c r="K291" s="28">
        <v>6000</v>
      </c>
      <c r="L291" s="29">
        <v>2</v>
      </c>
      <c r="M291" s="28">
        <v>6000</v>
      </c>
      <c r="N291" s="29">
        <v>2</v>
      </c>
      <c r="O291" s="28">
        <v>6000</v>
      </c>
      <c r="P291" s="29">
        <v>2</v>
      </c>
      <c r="Q291" s="28">
        <v>6000</v>
      </c>
      <c r="R291" s="29">
        <v>2</v>
      </c>
      <c r="S291" s="28">
        <v>6000</v>
      </c>
      <c r="T291" s="29">
        <v>2</v>
      </c>
      <c r="U291" s="28">
        <v>6000</v>
      </c>
      <c r="V291" s="29">
        <v>0</v>
      </c>
      <c r="W291" s="28">
        <v>0</v>
      </c>
      <c r="X291" s="29">
        <v>0</v>
      </c>
      <c r="Y291" s="28">
        <v>0</v>
      </c>
      <c r="Z291" s="29">
        <v>0</v>
      </c>
      <c r="AA291" s="28">
        <v>0</v>
      </c>
      <c r="AB291" s="29">
        <v>0</v>
      </c>
      <c r="AC291" s="28">
        <v>0</v>
      </c>
      <c r="AD291" s="44"/>
      <c r="AE291" s="45"/>
    </row>
    <row r="292" spans="1:31" ht="12.75" x14ac:dyDescent="0.2">
      <c r="A292" s="23"/>
      <c r="B292" s="69" t="s">
        <v>323</v>
      </c>
      <c r="C292" s="26">
        <v>12</v>
      </c>
      <c r="D292" s="30" t="s">
        <v>35</v>
      </c>
      <c r="E292" s="27">
        <f>+I292+K292+M292+O292+Q292+S292+U292+W292+Y292+AA292+AC292</f>
        <v>29000</v>
      </c>
      <c r="F292" s="29">
        <v>2</v>
      </c>
      <c r="G292" s="28">
        <v>5800</v>
      </c>
      <c r="H292" s="29">
        <v>2</v>
      </c>
      <c r="I292" s="28">
        <v>5800</v>
      </c>
      <c r="J292" s="29">
        <v>0</v>
      </c>
      <c r="K292" s="28">
        <v>0</v>
      </c>
      <c r="L292" s="29">
        <v>2</v>
      </c>
      <c r="M292" s="28">
        <v>5800</v>
      </c>
      <c r="N292" s="29">
        <v>2</v>
      </c>
      <c r="O292" s="28">
        <v>5800</v>
      </c>
      <c r="P292" s="29">
        <v>2</v>
      </c>
      <c r="Q292" s="28">
        <v>5800</v>
      </c>
      <c r="R292" s="29">
        <v>1</v>
      </c>
      <c r="S292" s="28">
        <v>2900</v>
      </c>
      <c r="T292" s="29">
        <v>1</v>
      </c>
      <c r="U292" s="28">
        <v>2900</v>
      </c>
      <c r="V292" s="29">
        <v>0</v>
      </c>
      <c r="W292" s="28">
        <v>0</v>
      </c>
      <c r="X292" s="29">
        <v>0</v>
      </c>
      <c r="Y292" s="28">
        <v>0</v>
      </c>
      <c r="Z292" s="29">
        <v>0</v>
      </c>
      <c r="AA292" s="28">
        <v>0</v>
      </c>
      <c r="AB292" s="29">
        <v>0</v>
      </c>
      <c r="AC292" s="28">
        <v>0</v>
      </c>
      <c r="AD292" s="44"/>
      <c r="AE292" s="45"/>
    </row>
    <row r="293" spans="1:31" ht="14.25" customHeight="1" x14ac:dyDescent="0.2">
      <c r="A293" s="23"/>
      <c r="B293" s="69" t="s">
        <v>324</v>
      </c>
      <c r="C293" s="31">
        <v>12</v>
      </c>
      <c r="D293" s="30" t="s">
        <v>35</v>
      </c>
      <c r="E293" s="32">
        <f t="shared" ref="E293" si="30">SUM(G293,I293,K293,M293,O293,Q293,S293,U293,W293,Y293,AA293,AC293)</f>
        <v>25900</v>
      </c>
      <c r="F293" s="39">
        <v>0</v>
      </c>
      <c r="G293" s="33">
        <v>0</v>
      </c>
      <c r="H293" s="39">
        <v>2</v>
      </c>
      <c r="I293" s="33">
        <v>4200</v>
      </c>
      <c r="J293" s="39">
        <v>2</v>
      </c>
      <c r="K293" s="33">
        <v>4200</v>
      </c>
      <c r="L293" s="39">
        <v>0</v>
      </c>
      <c r="M293" s="33">
        <v>0</v>
      </c>
      <c r="N293" s="39">
        <v>2</v>
      </c>
      <c r="O293" s="33">
        <v>4200</v>
      </c>
      <c r="P293" s="39">
        <v>2</v>
      </c>
      <c r="Q293" s="33">
        <v>4300</v>
      </c>
      <c r="R293" s="39">
        <v>2</v>
      </c>
      <c r="S293" s="33">
        <v>4200</v>
      </c>
      <c r="T293" s="39">
        <v>0</v>
      </c>
      <c r="U293" s="33">
        <v>0</v>
      </c>
      <c r="V293" s="39">
        <v>2</v>
      </c>
      <c r="W293" s="33">
        <v>2400</v>
      </c>
      <c r="X293" s="39">
        <v>0</v>
      </c>
      <c r="Y293" s="33">
        <v>0</v>
      </c>
      <c r="Z293" s="39">
        <v>2</v>
      </c>
      <c r="AA293" s="33">
        <v>2400</v>
      </c>
      <c r="AB293" s="39">
        <v>0</v>
      </c>
      <c r="AC293" s="33">
        <v>0</v>
      </c>
      <c r="AD293" s="44"/>
      <c r="AE293" s="45"/>
    </row>
    <row r="294" spans="1:31" ht="26.25" customHeight="1" x14ac:dyDescent="0.2">
      <c r="A294" s="23">
        <v>515</v>
      </c>
      <c r="B294" s="19" t="s">
        <v>124</v>
      </c>
      <c r="C294" s="31"/>
      <c r="D294" s="30"/>
      <c r="E294" s="24">
        <f>E295</f>
        <v>61270</v>
      </c>
      <c r="F294" s="36" t="s">
        <v>49</v>
      </c>
      <c r="G294" s="37">
        <f>G295</f>
        <v>12254</v>
      </c>
      <c r="H294" s="36" t="s">
        <v>49</v>
      </c>
      <c r="I294" s="37">
        <f>I295</f>
        <v>0</v>
      </c>
      <c r="J294" s="36" t="s">
        <v>49</v>
      </c>
      <c r="K294" s="37">
        <f>K295</f>
        <v>12254</v>
      </c>
      <c r="L294" s="36" t="s">
        <v>49</v>
      </c>
      <c r="M294" s="37">
        <f>M295</f>
        <v>0</v>
      </c>
      <c r="N294" s="36" t="s">
        <v>49</v>
      </c>
      <c r="O294" s="37">
        <f>O295</f>
        <v>12254</v>
      </c>
      <c r="P294" s="36" t="s">
        <v>49</v>
      </c>
      <c r="Q294" s="37">
        <f>Q295</f>
        <v>0</v>
      </c>
      <c r="R294" s="36" t="s">
        <v>49</v>
      </c>
      <c r="S294" s="37">
        <f>S295</f>
        <v>12254</v>
      </c>
      <c r="T294" s="36" t="s">
        <v>49</v>
      </c>
      <c r="U294" s="37">
        <f>U295</f>
        <v>0</v>
      </c>
      <c r="V294" s="36" t="s">
        <v>49</v>
      </c>
      <c r="W294" s="37">
        <f>W295</f>
        <v>12254</v>
      </c>
      <c r="X294" s="36" t="s">
        <v>49</v>
      </c>
      <c r="Y294" s="37">
        <f>Y295</f>
        <v>0</v>
      </c>
      <c r="Z294" s="36" t="s">
        <v>49</v>
      </c>
      <c r="AA294" s="37">
        <f>AA295</f>
        <v>0</v>
      </c>
      <c r="AB294" s="36" t="s">
        <v>49</v>
      </c>
      <c r="AC294" s="37">
        <f>AC295</f>
        <v>0</v>
      </c>
      <c r="AD294" s="44"/>
      <c r="AE294" s="46"/>
    </row>
    <row r="295" spans="1:31" ht="23.25" customHeight="1" x14ac:dyDescent="0.2">
      <c r="A295" s="23"/>
      <c r="B295" s="69" t="s">
        <v>125</v>
      </c>
      <c r="C295" s="31">
        <v>4</v>
      </c>
      <c r="D295" s="30" t="s">
        <v>35</v>
      </c>
      <c r="E295" s="27">
        <f>SUM(G295,I295,K295,M295,O295,Q295,S295,U295,W295,Y295,AA295,AC295)</f>
        <v>61270</v>
      </c>
      <c r="F295" s="29">
        <v>1</v>
      </c>
      <c r="G295" s="41">
        <v>12254</v>
      </c>
      <c r="H295" s="29">
        <v>0</v>
      </c>
      <c r="I295" s="28">
        <v>0</v>
      </c>
      <c r="J295" s="29">
        <v>1</v>
      </c>
      <c r="K295" s="28">
        <v>12254</v>
      </c>
      <c r="L295" s="29">
        <v>0</v>
      </c>
      <c r="M295" s="28">
        <v>0</v>
      </c>
      <c r="N295" s="29">
        <v>1</v>
      </c>
      <c r="O295" s="28">
        <v>12254</v>
      </c>
      <c r="P295" s="29">
        <v>0</v>
      </c>
      <c r="Q295" s="28">
        <v>0</v>
      </c>
      <c r="R295" s="29">
        <v>1</v>
      </c>
      <c r="S295" s="28">
        <v>12254</v>
      </c>
      <c r="T295" s="29">
        <v>0</v>
      </c>
      <c r="U295" s="28">
        <v>0</v>
      </c>
      <c r="V295" s="29">
        <v>1</v>
      </c>
      <c r="W295" s="28">
        <v>12254</v>
      </c>
      <c r="X295" s="29">
        <v>0</v>
      </c>
      <c r="Y295" s="28">
        <v>0</v>
      </c>
      <c r="Z295" s="29">
        <v>0</v>
      </c>
      <c r="AA295" s="28">
        <v>0</v>
      </c>
      <c r="AB295" s="29">
        <v>0</v>
      </c>
      <c r="AC295" s="28">
        <v>0</v>
      </c>
      <c r="AD295" s="44"/>
      <c r="AE295" s="46"/>
    </row>
    <row r="296" spans="1:31" ht="12" customHeight="1" x14ac:dyDescent="0.2">
      <c r="A296" s="23">
        <v>519</v>
      </c>
      <c r="B296" s="19" t="s">
        <v>126</v>
      </c>
      <c r="C296" s="26"/>
      <c r="D296" s="30" t="s">
        <v>35</v>
      </c>
      <c r="E296" s="24">
        <f>SUM(E297:E299)</f>
        <v>84988</v>
      </c>
      <c r="F296" s="34"/>
      <c r="G296" s="24">
        <f>SUM(G297:G299)</f>
        <v>0</v>
      </c>
      <c r="H296" s="34"/>
      <c r="I296" s="24">
        <f>SUM(I297:I299)</f>
        <v>35328</v>
      </c>
      <c r="J296" s="34"/>
      <c r="K296" s="24">
        <f>SUM(K297:K299)</f>
        <v>21500</v>
      </c>
      <c r="L296" s="34"/>
      <c r="M296" s="24">
        <f>SUM(M297:M299)</f>
        <v>20580</v>
      </c>
      <c r="N296" s="34"/>
      <c r="O296" s="24">
        <f>SUM(O297:O299)</f>
        <v>6000</v>
      </c>
      <c r="P296" s="34"/>
      <c r="Q296" s="24">
        <f>SUM(Q297:Q299)</f>
        <v>1580</v>
      </c>
      <c r="R296" s="34"/>
      <c r="S296" s="24">
        <f>SUM(S297:S299)</f>
        <v>0</v>
      </c>
      <c r="T296" s="34"/>
      <c r="U296" s="24">
        <f>SUM(U297:U299)</f>
        <v>0</v>
      </c>
      <c r="V296" s="34"/>
      <c r="W296" s="24">
        <f>SUM(W297:W299)</f>
        <v>0</v>
      </c>
      <c r="X296" s="34"/>
      <c r="Y296" s="24">
        <f>SUM(Y297:Y299)</f>
        <v>0</v>
      </c>
      <c r="Z296" s="34"/>
      <c r="AA296" s="24">
        <f>SUM(AA297:AA299)</f>
        <v>0</v>
      </c>
      <c r="AB296" s="34"/>
      <c r="AC296" s="24">
        <f>SUM(AC297:AC299)</f>
        <v>0</v>
      </c>
      <c r="AD296" s="44"/>
      <c r="AE296" s="46"/>
    </row>
    <row r="297" spans="1:31" ht="12" customHeight="1" x14ac:dyDescent="0.2">
      <c r="A297" s="23"/>
      <c r="B297" s="69" t="s">
        <v>341</v>
      </c>
      <c r="C297" s="31">
        <v>14</v>
      </c>
      <c r="D297" s="30" t="s">
        <v>35</v>
      </c>
      <c r="E297" s="32">
        <f t="shared" ref="E297:E299" si="31">G297+I297+K297+M297+O297+Q297+S297+U297+W297+Y297+AA297+AC297</f>
        <v>9488</v>
      </c>
      <c r="F297" s="29">
        <v>0</v>
      </c>
      <c r="G297" s="27">
        <v>0</v>
      </c>
      <c r="H297" s="29">
        <v>8</v>
      </c>
      <c r="I297" s="27">
        <v>6328</v>
      </c>
      <c r="J297" s="29">
        <v>0</v>
      </c>
      <c r="K297" s="27">
        <v>0</v>
      </c>
      <c r="L297" s="29">
        <v>2</v>
      </c>
      <c r="M297" s="27">
        <v>1580</v>
      </c>
      <c r="N297" s="29">
        <v>0</v>
      </c>
      <c r="O297" s="27">
        <v>0</v>
      </c>
      <c r="P297" s="29">
        <v>2</v>
      </c>
      <c r="Q297" s="27">
        <v>1580</v>
      </c>
      <c r="R297" s="29">
        <v>0</v>
      </c>
      <c r="S297" s="27">
        <v>0</v>
      </c>
      <c r="T297" s="29">
        <v>0</v>
      </c>
      <c r="U297" s="27">
        <v>0</v>
      </c>
      <c r="V297" s="29">
        <v>0</v>
      </c>
      <c r="W297" s="27">
        <v>0</v>
      </c>
      <c r="X297" s="29">
        <v>0</v>
      </c>
      <c r="Y297" s="27">
        <v>0</v>
      </c>
      <c r="Z297" s="29">
        <v>0</v>
      </c>
      <c r="AA297" s="27">
        <v>0</v>
      </c>
      <c r="AB297" s="29">
        <v>0</v>
      </c>
      <c r="AC297" s="27">
        <v>0</v>
      </c>
      <c r="AD297" s="44"/>
      <c r="AE297" s="46"/>
    </row>
    <row r="298" spans="1:31" ht="12" customHeight="1" x14ac:dyDescent="0.2">
      <c r="A298" s="23"/>
      <c r="B298" s="69" t="s">
        <v>189</v>
      </c>
      <c r="C298" s="31">
        <v>12</v>
      </c>
      <c r="D298" s="30" t="s">
        <v>35</v>
      </c>
      <c r="E298" s="32">
        <f t="shared" si="31"/>
        <v>13500</v>
      </c>
      <c r="F298" s="29">
        <v>0</v>
      </c>
      <c r="G298" s="27">
        <v>0</v>
      </c>
      <c r="H298" s="29">
        <v>0</v>
      </c>
      <c r="I298" s="27">
        <v>0</v>
      </c>
      <c r="J298" s="29">
        <v>8</v>
      </c>
      <c r="K298" s="27">
        <v>7500</v>
      </c>
      <c r="L298" s="29">
        <v>0</v>
      </c>
      <c r="M298" s="27">
        <v>0</v>
      </c>
      <c r="N298" s="29">
        <v>4</v>
      </c>
      <c r="O298" s="27">
        <v>6000</v>
      </c>
      <c r="P298" s="29">
        <v>0</v>
      </c>
      <c r="Q298" s="27">
        <v>0</v>
      </c>
      <c r="R298" s="29">
        <v>0</v>
      </c>
      <c r="S298" s="27">
        <v>0</v>
      </c>
      <c r="T298" s="29">
        <v>0</v>
      </c>
      <c r="U298" s="27">
        <v>0</v>
      </c>
      <c r="V298" s="29">
        <v>0</v>
      </c>
      <c r="W298" s="27">
        <v>0</v>
      </c>
      <c r="X298" s="29">
        <v>0</v>
      </c>
      <c r="Y298" s="27">
        <v>0</v>
      </c>
      <c r="Z298" s="29">
        <v>0</v>
      </c>
      <c r="AA298" s="27">
        <v>0</v>
      </c>
      <c r="AB298" s="29">
        <v>0</v>
      </c>
      <c r="AC298" s="27">
        <v>0</v>
      </c>
      <c r="AD298" s="44"/>
      <c r="AE298" s="46"/>
    </row>
    <row r="299" spans="1:31" ht="12" customHeight="1" x14ac:dyDescent="0.2">
      <c r="A299" s="23"/>
      <c r="B299" s="69" t="s">
        <v>132</v>
      </c>
      <c r="C299" s="31">
        <v>5</v>
      </c>
      <c r="D299" s="30" t="s">
        <v>35</v>
      </c>
      <c r="E299" s="32">
        <f t="shared" si="31"/>
        <v>62000</v>
      </c>
      <c r="F299" s="29">
        <v>0</v>
      </c>
      <c r="G299" s="41">
        <v>0</v>
      </c>
      <c r="H299" s="29">
        <v>2</v>
      </c>
      <c r="I299" s="41">
        <v>29000</v>
      </c>
      <c r="J299" s="29">
        <v>1</v>
      </c>
      <c r="K299" s="41">
        <v>14000</v>
      </c>
      <c r="L299" s="29">
        <v>1</v>
      </c>
      <c r="M299" s="28">
        <v>19000</v>
      </c>
      <c r="N299" s="29">
        <v>0</v>
      </c>
      <c r="O299" s="28">
        <v>0</v>
      </c>
      <c r="P299" s="29">
        <v>0</v>
      </c>
      <c r="Q299" s="28">
        <v>0</v>
      </c>
      <c r="R299" s="29">
        <v>0</v>
      </c>
      <c r="S299" s="28">
        <v>0</v>
      </c>
      <c r="T299" s="29">
        <v>0</v>
      </c>
      <c r="U299" s="28">
        <v>0</v>
      </c>
      <c r="V299" s="29">
        <v>0</v>
      </c>
      <c r="W299" s="28">
        <v>0</v>
      </c>
      <c r="X299" s="29">
        <v>0</v>
      </c>
      <c r="Y299" s="28">
        <v>0</v>
      </c>
      <c r="Z299" s="29">
        <v>0</v>
      </c>
      <c r="AA299" s="28">
        <v>0</v>
      </c>
      <c r="AB299" s="29">
        <v>0</v>
      </c>
      <c r="AC299" s="28">
        <v>0</v>
      </c>
      <c r="AD299" s="44"/>
      <c r="AE299" s="46"/>
    </row>
    <row r="300" spans="1:31" ht="26.25" customHeight="1" x14ac:dyDescent="0.2">
      <c r="A300" s="18">
        <v>5200</v>
      </c>
      <c r="B300" s="19" t="s">
        <v>127</v>
      </c>
      <c r="C300" s="26"/>
      <c r="D300" s="18"/>
      <c r="E300" s="24">
        <f>E301+E303</f>
        <v>24203</v>
      </c>
      <c r="F300" s="36"/>
      <c r="G300" s="37">
        <f>SUM(G301,G303)</f>
        <v>0</v>
      </c>
      <c r="H300" s="36" t="s">
        <v>49</v>
      </c>
      <c r="I300" s="37">
        <f>SUM(I301,I303)</f>
        <v>0</v>
      </c>
      <c r="J300" s="36" t="s">
        <v>49</v>
      </c>
      <c r="K300" s="37">
        <f>SUM(K301,K303)</f>
        <v>14825</v>
      </c>
      <c r="L300" s="36">
        <v>0</v>
      </c>
      <c r="M300" s="37">
        <f>SUM(M301,M303)</f>
        <v>0</v>
      </c>
      <c r="N300" s="36" t="s">
        <v>49</v>
      </c>
      <c r="O300" s="37">
        <f>SUM(O301,O303)</f>
        <v>4689</v>
      </c>
      <c r="P300" s="36" t="s">
        <v>49</v>
      </c>
      <c r="Q300" s="37">
        <f>SUM(Q301,Q303)</f>
        <v>0</v>
      </c>
      <c r="R300" s="36" t="s">
        <v>49</v>
      </c>
      <c r="S300" s="37">
        <f>SUM(S301,S303)</f>
        <v>0</v>
      </c>
      <c r="T300" s="36" t="s">
        <v>49</v>
      </c>
      <c r="U300" s="37">
        <f>SUM(U301,U303)</f>
        <v>0</v>
      </c>
      <c r="V300" s="36" t="s">
        <v>49</v>
      </c>
      <c r="W300" s="37">
        <f>SUM(W301,W303)</f>
        <v>0</v>
      </c>
      <c r="X300" s="36" t="s">
        <v>49</v>
      </c>
      <c r="Y300" s="37">
        <f>SUM(Y301,Y303)</f>
        <v>4689</v>
      </c>
      <c r="Z300" s="36" t="s">
        <v>49</v>
      </c>
      <c r="AA300" s="37">
        <f>SUM(AA301,AA303)</f>
        <v>0</v>
      </c>
      <c r="AB300" s="36" t="s">
        <v>49</v>
      </c>
      <c r="AC300" s="37">
        <f>SUM(AC301,AC303)</f>
        <v>0</v>
      </c>
      <c r="AD300" s="44"/>
    </row>
    <row r="301" spans="1:31" ht="15.75" customHeight="1" x14ac:dyDescent="0.2">
      <c r="A301" s="23">
        <v>521</v>
      </c>
      <c r="B301" s="19" t="s">
        <v>128</v>
      </c>
      <c r="C301" s="26"/>
      <c r="D301" s="18"/>
      <c r="E301" s="24">
        <f>G301+I301+K301+M301+O301+Q301+S301+U301+W301+Y301+AA301+AC301</f>
        <v>9378</v>
      </c>
      <c r="F301" s="34"/>
      <c r="G301" s="25">
        <f>G302</f>
        <v>0</v>
      </c>
      <c r="H301" s="34"/>
      <c r="I301" s="25">
        <f>I302</f>
        <v>0</v>
      </c>
      <c r="J301" s="34"/>
      <c r="K301" s="25">
        <f>K302</f>
        <v>0</v>
      </c>
      <c r="L301" s="34"/>
      <c r="M301" s="25">
        <f>M302</f>
        <v>0</v>
      </c>
      <c r="N301" s="34"/>
      <c r="O301" s="25">
        <f>O302</f>
        <v>4689</v>
      </c>
      <c r="P301" s="34"/>
      <c r="Q301" s="25">
        <f>Q302</f>
        <v>0</v>
      </c>
      <c r="R301" s="34"/>
      <c r="S301" s="25">
        <f>S302</f>
        <v>0</v>
      </c>
      <c r="T301" s="34"/>
      <c r="U301" s="25">
        <f>U302</f>
        <v>0</v>
      </c>
      <c r="V301" s="34"/>
      <c r="W301" s="25">
        <f>W302</f>
        <v>0</v>
      </c>
      <c r="X301" s="34"/>
      <c r="Y301" s="25">
        <f>Y302</f>
        <v>4689</v>
      </c>
      <c r="Z301" s="34"/>
      <c r="AA301" s="25">
        <f>AA302</f>
        <v>0</v>
      </c>
      <c r="AB301" s="34"/>
      <c r="AC301" s="25">
        <f>AC302</f>
        <v>0</v>
      </c>
      <c r="AD301" s="44"/>
      <c r="AE301" s="46"/>
    </row>
    <row r="302" spans="1:31" ht="12.75" customHeight="1" x14ac:dyDescent="0.2">
      <c r="A302" s="23"/>
      <c r="B302" s="69" t="s">
        <v>129</v>
      </c>
      <c r="C302" s="31">
        <f t="shared" ref="C302" si="32">F302+H302+J302+L302+N302+P302+R302+T302+V302+X302+Z302+AB302</f>
        <v>2</v>
      </c>
      <c r="D302" s="30" t="s">
        <v>35</v>
      </c>
      <c r="E302" s="27">
        <f>SUM(G302,I302,K302,M302,O302,Q302,S302,U302,W302,Y302,AA302,AC302)</f>
        <v>9378</v>
      </c>
      <c r="F302" s="29">
        <v>0</v>
      </c>
      <c r="G302" s="41">
        <v>0</v>
      </c>
      <c r="H302" s="29"/>
      <c r="I302" s="28">
        <v>0</v>
      </c>
      <c r="J302" s="29">
        <v>0</v>
      </c>
      <c r="K302" s="28">
        <v>0</v>
      </c>
      <c r="L302" s="29">
        <v>0</v>
      </c>
      <c r="M302" s="28">
        <v>0</v>
      </c>
      <c r="N302" s="29">
        <v>1</v>
      </c>
      <c r="O302" s="28">
        <v>4689</v>
      </c>
      <c r="P302" s="29">
        <v>0</v>
      </c>
      <c r="Q302" s="28">
        <v>0</v>
      </c>
      <c r="R302" s="29">
        <v>0</v>
      </c>
      <c r="S302" s="28">
        <v>0</v>
      </c>
      <c r="T302" s="29">
        <v>0</v>
      </c>
      <c r="U302" s="28">
        <v>0</v>
      </c>
      <c r="V302" s="29">
        <v>0</v>
      </c>
      <c r="W302" s="28">
        <v>0</v>
      </c>
      <c r="X302" s="29">
        <v>1</v>
      </c>
      <c r="Y302" s="28">
        <v>4689</v>
      </c>
      <c r="Z302" s="29">
        <v>0</v>
      </c>
      <c r="AA302" s="28">
        <v>0</v>
      </c>
      <c r="AB302" s="29">
        <v>0</v>
      </c>
      <c r="AC302" s="33">
        <v>0</v>
      </c>
      <c r="AD302" s="17"/>
      <c r="AE302" s="46"/>
    </row>
    <row r="303" spans="1:31" ht="14.25" customHeight="1" x14ac:dyDescent="0.2">
      <c r="A303" s="23">
        <v>523</v>
      </c>
      <c r="B303" s="19" t="s">
        <v>130</v>
      </c>
      <c r="C303" s="26"/>
      <c r="D303" s="18"/>
      <c r="E303" s="24">
        <f>G303+I303+K303+M303+O303+Q303+S303+U303+W303+Y303+AA303+AC303</f>
        <v>14825</v>
      </c>
      <c r="F303" s="34"/>
      <c r="G303" s="25">
        <f>G304</f>
        <v>0</v>
      </c>
      <c r="H303" s="34" t="s">
        <v>49</v>
      </c>
      <c r="I303" s="25">
        <f>I304</f>
        <v>0</v>
      </c>
      <c r="J303" s="34" t="s">
        <v>49</v>
      </c>
      <c r="K303" s="25">
        <f>K304</f>
        <v>14825</v>
      </c>
      <c r="L303" s="34" t="s">
        <v>49</v>
      </c>
      <c r="M303" s="25">
        <f>M304</f>
        <v>0</v>
      </c>
      <c r="N303" s="34" t="s">
        <v>49</v>
      </c>
      <c r="O303" s="25">
        <f>O304</f>
        <v>0</v>
      </c>
      <c r="P303" s="34" t="s">
        <v>49</v>
      </c>
      <c r="Q303" s="25">
        <f>Q304</f>
        <v>0</v>
      </c>
      <c r="R303" s="34" t="s">
        <v>49</v>
      </c>
      <c r="S303" s="25">
        <f>S304</f>
        <v>0</v>
      </c>
      <c r="T303" s="34" t="s">
        <v>49</v>
      </c>
      <c r="U303" s="25">
        <f>U304</f>
        <v>0</v>
      </c>
      <c r="V303" s="34" t="s">
        <v>49</v>
      </c>
      <c r="W303" s="25">
        <f>W304</f>
        <v>0</v>
      </c>
      <c r="X303" s="34" t="s">
        <v>49</v>
      </c>
      <c r="Y303" s="25">
        <f>Y304</f>
        <v>0</v>
      </c>
      <c r="Z303" s="34" t="s">
        <v>49</v>
      </c>
      <c r="AA303" s="25">
        <f>AA304</f>
        <v>0</v>
      </c>
      <c r="AB303" s="34" t="s">
        <v>49</v>
      </c>
      <c r="AC303" s="25">
        <f>AC304</f>
        <v>0</v>
      </c>
      <c r="AD303" s="17"/>
      <c r="AE303" s="46"/>
    </row>
    <row r="304" spans="1:31" ht="15" customHeight="1" x14ac:dyDescent="0.2">
      <c r="A304" s="23"/>
      <c r="B304" s="69" t="s">
        <v>131</v>
      </c>
      <c r="C304" s="31">
        <f t="shared" ref="C304" si="33">F304+H304+J304+L304+N304+P304+R304+T304+V304+X304+Z304+AB304</f>
        <v>1</v>
      </c>
      <c r="D304" s="30" t="s">
        <v>35</v>
      </c>
      <c r="E304" s="27">
        <f>SUM(G304,I304,K304,M304,O304,Q304,S304,U304,W304,Y304,AA304,AC304)</f>
        <v>14825</v>
      </c>
      <c r="F304" s="29">
        <v>0</v>
      </c>
      <c r="G304" s="41">
        <v>0</v>
      </c>
      <c r="H304" s="29">
        <v>0</v>
      </c>
      <c r="I304" s="28">
        <v>0</v>
      </c>
      <c r="J304" s="29">
        <v>1</v>
      </c>
      <c r="K304" s="28">
        <v>14825</v>
      </c>
      <c r="L304" s="29">
        <v>0</v>
      </c>
      <c r="M304" s="28">
        <v>0</v>
      </c>
      <c r="N304" s="29">
        <v>0</v>
      </c>
      <c r="O304" s="28">
        <v>0</v>
      </c>
      <c r="P304" s="29">
        <v>0</v>
      </c>
      <c r="Q304" s="28">
        <v>0</v>
      </c>
      <c r="R304" s="29">
        <v>0</v>
      </c>
      <c r="S304" s="28">
        <v>0</v>
      </c>
      <c r="T304" s="29">
        <v>0</v>
      </c>
      <c r="U304" s="28">
        <v>0</v>
      </c>
      <c r="V304" s="29">
        <v>0</v>
      </c>
      <c r="W304" s="28">
        <v>0</v>
      </c>
      <c r="X304" s="29">
        <v>0</v>
      </c>
      <c r="Y304" s="28">
        <v>0</v>
      </c>
      <c r="Z304" s="29">
        <v>0</v>
      </c>
      <c r="AA304" s="28">
        <v>0</v>
      </c>
      <c r="AB304" s="29">
        <v>0</v>
      </c>
      <c r="AC304" s="28">
        <v>0</v>
      </c>
      <c r="AD304" s="17"/>
      <c r="AE304" s="46"/>
    </row>
    <row r="305" spans="1:30" ht="13.5" customHeight="1" x14ac:dyDescent="0.2">
      <c r="A305" s="18">
        <v>5900</v>
      </c>
      <c r="B305" s="19" t="s">
        <v>133</v>
      </c>
      <c r="C305" s="26"/>
      <c r="D305" s="30" t="s">
        <v>34</v>
      </c>
      <c r="E305" s="40">
        <f>+E306</f>
        <v>15900</v>
      </c>
      <c r="F305" s="29"/>
      <c r="G305" s="40">
        <f>+G306</f>
        <v>5300</v>
      </c>
      <c r="H305" s="34"/>
      <c r="I305" s="40">
        <f>+I306</f>
        <v>0</v>
      </c>
      <c r="J305" s="34"/>
      <c r="K305" s="40">
        <f>+K306</f>
        <v>0</v>
      </c>
      <c r="L305" s="34"/>
      <c r="M305" s="40">
        <f>+M306</f>
        <v>5300</v>
      </c>
      <c r="N305" s="34"/>
      <c r="O305" s="40">
        <f>+O306</f>
        <v>0</v>
      </c>
      <c r="P305" s="34"/>
      <c r="Q305" s="40">
        <f>+Q306</f>
        <v>0</v>
      </c>
      <c r="R305" s="34"/>
      <c r="S305" s="40">
        <f>+S306</f>
        <v>5300</v>
      </c>
      <c r="T305" s="34"/>
      <c r="U305" s="40">
        <f>+U306</f>
        <v>0</v>
      </c>
      <c r="V305" s="34"/>
      <c r="W305" s="40">
        <f>+W306</f>
        <v>0</v>
      </c>
      <c r="X305" s="34"/>
      <c r="Y305" s="40">
        <f>+Y306</f>
        <v>0</v>
      </c>
      <c r="Z305" s="34"/>
      <c r="AA305" s="40">
        <f>+AA306</f>
        <v>0</v>
      </c>
      <c r="AB305" s="34"/>
      <c r="AC305" s="40">
        <f>+AC306</f>
        <v>0</v>
      </c>
      <c r="AD305" s="17"/>
    </row>
    <row r="306" spans="1:30" ht="13.5" customHeight="1" x14ac:dyDescent="0.2">
      <c r="A306" s="23">
        <v>591</v>
      </c>
      <c r="B306" s="19" t="s">
        <v>207</v>
      </c>
      <c r="C306" s="26"/>
      <c r="D306" s="30"/>
      <c r="E306" s="24">
        <f>G306+I306+K306+M306+O306+Q306+S306+U306+W306+Y306+AA306+AC306</f>
        <v>15900</v>
      </c>
      <c r="F306" s="29"/>
      <c r="G306" s="40">
        <f>SUM(G307)</f>
        <v>5300</v>
      </c>
      <c r="H306" s="34"/>
      <c r="I306" s="40">
        <f>SUM(I307)</f>
        <v>0</v>
      </c>
      <c r="J306" s="34"/>
      <c r="K306" s="40">
        <f>SUM(K307)</f>
        <v>0</v>
      </c>
      <c r="L306" s="34"/>
      <c r="M306" s="40">
        <f>SUM(M307)</f>
        <v>5300</v>
      </c>
      <c r="N306" s="34"/>
      <c r="O306" s="40">
        <f>SUM(O307)</f>
        <v>0</v>
      </c>
      <c r="P306" s="34"/>
      <c r="Q306" s="40">
        <f>SUM(Q307)</f>
        <v>0</v>
      </c>
      <c r="R306" s="34"/>
      <c r="S306" s="40">
        <f>SUM(S307)</f>
        <v>5300</v>
      </c>
      <c r="T306" s="34"/>
      <c r="U306" s="40">
        <f>SUM(U307)</f>
        <v>0</v>
      </c>
      <c r="V306" s="34"/>
      <c r="W306" s="40">
        <f>SUM(W307)</f>
        <v>0</v>
      </c>
      <c r="X306" s="34"/>
      <c r="Y306" s="40">
        <f>SUM(Y307)</f>
        <v>0</v>
      </c>
      <c r="Z306" s="34"/>
      <c r="AA306" s="40">
        <f>SUM(AA307)</f>
        <v>0</v>
      </c>
      <c r="AB306" s="34"/>
      <c r="AC306" s="40">
        <f>SUM(AC307)</f>
        <v>0</v>
      </c>
      <c r="AD306" s="17"/>
    </row>
    <row r="307" spans="1:30" ht="13.5" customHeight="1" x14ac:dyDescent="0.2">
      <c r="A307" s="23"/>
      <c r="B307" s="69" t="s">
        <v>208</v>
      </c>
      <c r="C307" s="31">
        <v>3</v>
      </c>
      <c r="D307" s="30" t="s">
        <v>34</v>
      </c>
      <c r="E307" s="27">
        <f>G307+I307+K307+M307+O307+Q307+S307+U307+W307+Y307+AA307+AC307</f>
        <v>15900</v>
      </c>
      <c r="F307" s="29">
        <v>1</v>
      </c>
      <c r="G307" s="28">
        <v>5300</v>
      </c>
      <c r="H307" s="29">
        <v>0</v>
      </c>
      <c r="I307" s="28">
        <v>0</v>
      </c>
      <c r="J307" s="29">
        <v>0</v>
      </c>
      <c r="K307" s="28">
        <v>0</v>
      </c>
      <c r="L307" s="29">
        <v>1</v>
      </c>
      <c r="M307" s="28">
        <v>5300</v>
      </c>
      <c r="N307" s="29">
        <v>0</v>
      </c>
      <c r="O307" s="28">
        <v>0</v>
      </c>
      <c r="P307" s="29">
        <v>0</v>
      </c>
      <c r="Q307" s="28">
        <v>0</v>
      </c>
      <c r="R307" s="29">
        <v>1</v>
      </c>
      <c r="S307" s="28">
        <v>5300</v>
      </c>
      <c r="T307" s="29">
        <v>0</v>
      </c>
      <c r="U307" s="28">
        <v>0</v>
      </c>
      <c r="V307" s="29">
        <v>0</v>
      </c>
      <c r="W307" s="28">
        <v>0</v>
      </c>
      <c r="X307" s="29">
        <v>0</v>
      </c>
      <c r="Y307" s="28">
        <v>0</v>
      </c>
      <c r="Z307" s="29">
        <v>0</v>
      </c>
      <c r="AA307" s="28">
        <v>0</v>
      </c>
      <c r="AB307" s="29">
        <v>0</v>
      </c>
      <c r="AC307" s="28">
        <v>0</v>
      </c>
      <c r="AD307" s="17"/>
    </row>
    <row r="308" spans="1:30" ht="17.25" customHeight="1" x14ac:dyDescent="0.2">
      <c r="A308" s="47"/>
      <c r="B308" s="63" t="s">
        <v>134</v>
      </c>
      <c r="C308" s="48"/>
      <c r="D308" s="49"/>
      <c r="E308" s="50">
        <f>SUM(E6+E204+E287)</f>
        <v>11651606.91</v>
      </c>
      <c r="F308" s="50"/>
      <c r="G308" s="50">
        <f>SUM(G6+G204+G287)</f>
        <v>669184.91</v>
      </c>
      <c r="H308" s="50"/>
      <c r="I308" s="50">
        <f>SUM(I6+I204+I287)</f>
        <v>1305032.27</v>
      </c>
      <c r="J308" s="50"/>
      <c r="K308" s="50">
        <f>SUM(K6+K204+K287)</f>
        <v>1061542.3199999998</v>
      </c>
      <c r="L308" s="50"/>
      <c r="M308" s="50">
        <f>SUM(M6+M204+M287)</f>
        <v>1002458.7899999999</v>
      </c>
      <c r="N308" s="50"/>
      <c r="O308" s="50">
        <f>SUM(O6+O204+O287)</f>
        <v>920901.28999999992</v>
      </c>
      <c r="P308" s="50"/>
      <c r="Q308" s="50">
        <f>SUM(Q6+Q204+Q287)</f>
        <v>1034311.6799999999</v>
      </c>
      <c r="R308" s="50"/>
      <c r="S308" s="50">
        <f>SUM(S6+S204+S287)</f>
        <v>839336.33000000007</v>
      </c>
      <c r="T308" s="50"/>
      <c r="U308" s="50">
        <f>SUM(U6+U204+U287)</f>
        <v>907643.03999999992</v>
      </c>
      <c r="V308" s="50"/>
      <c r="W308" s="50">
        <f>SUM(W6+W204+W287)</f>
        <v>890060.4</v>
      </c>
      <c r="X308" s="50"/>
      <c r="Y308" s="50">
        <f>SUM(Y6+Y204+Y287)</f>
        <v>913434.19000000006</v>
      </c>
      <c r="Z308" s="50"/>
      <c r="AA308" s="50">
        <f>SUM(AA6+AA204+AA287)</f>
        <v>863093.92999999993</v>
      </c>
      <c r="AB308" s="50"/>
      <c r="AC308" s="50">
        <f>SUM(AC6+AC204+AC287)</f>
        <v>855891.7</v>
      </c>
      <c r="AD308" s="17"/>
    </row>
    <row r="309" spans="1:30" ht="17.25" customHeight="1" x14ac:dyDescent="0.2">
      <c r="A309" s="51"/>
      <c r="B309" s="64"/>
      <c r="C309" s="52"/>
      <c r="D309" s="53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17"/>
    </row>
    <row r="310" spans="1:30" ht="17.25" customHeight="1" x14ac:dyDescent="0.2">
      <c r="A310" s="51"/>
      <c r="B310" s="64"/>
      <c r="C310" s="52"/>
      <c r="D310" s="53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17"/>
    </row>
    <row r="311" spans="1:30" ht="17.25" customHeight="1" x14ac:dyDescent="0.2">
      <c r="A311" s="97" t="s">
        <v>353</v>
      </c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17"/>
    </row>
    <row r="312" spans="1:30" ht="17.25" customHeight="1" x14ac:dyDescent="0.2">
      <c r="A312" s="51"/>
      <c r="B312" s="65"/>
      <c r="C312" s="56"/>
      <c r="D312" s="55"/>
      <c r="E312" s="57"/>
      <c r="F312" s="57"/>
      <c r="G312" s="57"/>
      <c r="H312" s="57"/>
      <c r="I312" s="57"/>
      <c r="J312" s="57"/>
      <c r="K312" s="57"/>
      <c r="L312" s="57"/>
      <c r="M312" s="57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6"/>
      <c r="AA312" s="6"/>
      <c r="AB312" s="6"/>
      <c r="AC312" s="6"/>
      <c r="AD312" s="17"/>
    </row>
    <row r="313" spans="1:30" ht="17.25" customHeight="1" x14ac:dyDescent="0.2">
      <c r="A313" s="51"/>
      <c r="B313" s="65"/>
      <c r="C313" s="56"/>
      <c r="D313" s="55"/>
      <c r="E313" s="57"/>
      <c r="F313" s="57"/>
      <c r="G313" s="57"/>
      <c r="H313" s="57"/>
      <c r="I313" s="57"/>
      <c r="J313" s="57"/>
      <c r="K313" s="57"/>
      <c r="L313" s="57"/>
      <c r="M313" s="57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6"/>
      <c r="AA313" s="6"/>
      <c r="AB313" s="6"/>
      <c r="AC313" s="6"/>
      <c r="AD313" s="17"/>
    </row>
    <row r="314" spans="1:30" ht="17.25" customHeight="1" x14ac:dyDescent="0.2">
      <c r="A314" s="58"/>
      <c r="B314" s="66"/>
      <c r="C314" s="59"/>
      <c r="D314" s="60"/>
      <c r="E314" s="55"/>
      <c r="F314" s="55"/>
      <c r="G314" s="55"/>
      <c r="H314" s="55"/>
      <c r="I314" s="55"/>
      <c r="J314" s="55"/>
      <c r="K314" s="55"/>
      <c r="L314" s="73"/>
      <c r="M314" s="73"/>
      <c r="N314" s="74"/>
      <c r="O314" s="74"/>
      <c r="P314" s="74"/>
      <c r="Q314" s="51"/>
      <c r="R314" s="51"/>
      <c r="S314" s="51"/>
      <c r="T314" s="51"/>
      <c r="U314" s="51"/>
      <c r="V314" s="51"/>
      <c r="W314" s="51"/>
      <c r="X314" s="61"/>
      <c r="Y314" s="51"/>
      <c r="Z314" s="58"/>
      <c r="AA314" s="58"/>
      <c r="AB314" s="58"/>
      <c r="AC314" s="58"/>
      <c r="AD314" s="17"/>
    </row>
    <row r="315" spans="1:30" ht="17.25" customHeight="1" x14ac:dyDescent="0.2">
      <c r="A315" s="98" t="s">
        <v>354</v>
      </c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17"/>
    </row>
    <row r="316" spans="1:30" ht="17.25" customHeight="1" x14ac:dyDescent="0.2"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</sheetData>
  <mergeCells count="8">
    <mergeCell ref="B4:L4"/>
    <mergeCell ref="A311:AC311"/>
    <mergeCell ref="A315:AC315"/>
    <mergeCell ref="A1:AC1"/>
    <mergeCell ref="A2:B2"/>
    <mergeCell ref="C2:F2"/>
    <mergeCell ref="A3:B3"/>
    <mergeCell ref="C3:H3"/>
  </mergeCells>
  <pageMargins left="0.25" right="0.25" top="0.75" bottom="0.75" header="0.3" footer="0.3"/>
  <pageSetup paperSize="5" scale="45" orientation="landscape" r:id="rId1"/>
  <headerFooter>
    <oddHeader xml:space="preserve">&amp;C&amp;"Arial,Negrita"&amp;12PROGRAMA ANUAL DE ADQUISIONES 2022
CALENDARIZACIÓN DEL GASTO 2022
&amp;"Arial,Normal"&amp;10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 2022</vt:lpstr>
      <vt:lpstr>'PAA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Equipo4</dc:creator>
  <cp:lastModifiedBy>Julio</cp:lastModifiedBy>
  <cp:lastPrinted>2021-10-28T18:03:12Z</cp:lastPrinted>
  <dcterms:created xsi:type="dcterms:W3CDTF">2016-05-26T16:43:50Z</dcterms:created>
  <dcterms:modified xsi:type="dcterms:W3CDTF">2021-10-28T18:06:17Z</dcterms:modified>
</cp:coreProperties>
</file>